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ogle Drive aguaron@unizar.es\Clases\Clases 21-22\DADE\Cuestionarios\"/>
    </mc:Choice>
  </mc:AlternateContent>
  <bookViews>
    <workbookView xWindow="0" yWindow="0" windowWidth="28800" windowHeight="12885"/>
  </bookViews>
  <sheets>
    <sheet name="Enunci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4" i="1"/>
  <c r="D51" i="1"/>
  <c r="J25" i="1"/>
  <c r="J26" i="1"/>
  <c r="J27" i="1"/>
  <c r="J28" i="1"/>
  <c r="J24" i="1"/>
  <c r="I25" i="1"/>
  <c r="I26" i="1"/>
  <c r="I27" i="1"/>
  <c r="I28" i="1"/>
  <c r="I24" i="1"/>
  <c r="D57" i="1" l="1"/>
  <c r="D48" i="1"/>
  <c r="D29" i="1" l="1"/>
  <c r="F26" i="1" s="1"/>
  <c r="E28" i="1"/>
  <c r="K28" i="1" s="1"/>
  <c r="L28" i="1" s="1"/>
  <c r="K27" i="1"/>
  <c r="L27" i="1" s="1"/>
  <c r="E27" i="1"/>
  <c r="E26" i="1"/>
  <c r="K26" i="1" s="1"/>
  <c r="L26" i="1" s="1"/>
  <c r="E25" i="1"/>
  <c r="K25" i="1" s="1"/>
  <c r="L25" i="1" s="1"/>
  <c r="G24" i="1"/>
  <c r="G25" i="1" s="1"/>
  <c r="E24" i="1"/>
  <c r="K24" i="1" s="1"/>
  <c r="L24" i="1" s="1"/>
  <c r="F24" i="1" l="1"/>
  <c r="F28" i="1"/>
  <c r="F27" i="1"/>
  <c r="F25" i="1"/>
  <c r="K29" i="1"/>
  <c r="D40" i="1" s="1"/>
  <c r="D62" i="1" s="1"/>
  <c r="L29" i="1"/>
  <c r="D42" i="1" s="1"/>
  <c r="D43" i="1" s="1"/>
  <c r="G26" i="1"/>
  <c r="D44" i="1" l="1"/>
  <c r="D63" i="1"/>
  <c r="D64" i="1" s="1"/>
  <c r="G27" i="1"/>
  <c r="G28" i="1" l="1"/>
  <c r="H28" i="1" l="1"/>
  <c r="H24" i="1"/>
  <c r="H25" i="1"/>
  <c r="H26" i="1"/>
  <c r="H27" i="1"/>
</calcChain>
</file>

<file path=xl/sharedStrings.xml><?xml version="1.0" encoding="utf-8"?>
<sst xmlns="http://schemas.openxmlformats.org/spreadsheetml/2006/main" count="58" uniqueCount="52">
  <si>
    <t>xi</t>
  </si>
  <si>
    <t>fi</t>
  </si>
  <si>
    <t>Ni</t>
  </si>
  <si>
    <t>Fi</t>
  </si>
  <si>
    <t>di</t>
  </si>
  <si>
    <t>nixi</t>
  </si>
  <si>
    <t>nixi2</t>
  </si>
  <si>
    <t>Nº Locales</t>
  </si>
  <si>
    <t>Precio del alquiler (€)</t>
  </si>
  <si>
    <t>Población</t>
  </si>
  <si>
    <t>Variable</t>
  </si>
  <si>
    <t>Tipo</t>
  </si>
  <si>
    <t>Cuantitativa</t>
  </si>
  <si>
    <t>Escala</t>
  </si>
  <si>
    <t>Razón</t>
  </si>
  <si>
    <t>Los locales de un centro comercial</t>
  </si>
  <si>
    <t>El precio de alquiler de esos locales</t>
  </si>
  <si>
    <t>D)</t>
  </si>
  <si>
    <t>Media</t>
  </si>
  <si>
    <t>€</t>
  </si>
  <si>
    <t>Moda</t>
  </si>
  <si>
    <t>E)</t>
  </si>
  <si>
    <t>A, B)</t>
  </si>
  <si>
    <t>C)</t>
  </si>
  <si>
    <t>Asimétrica  a derecha</t>
  </si>
  <si>
    <t>La moda se alcanza en 450</t>
  </si>
  <si>
    <t>S2</t>
  </si>
  <si>
    <t>S</t>
  </si>
  <si>
    <t>CV</t>
  </si>
  <si>
    <t>F)</t>
  </si>
  <si>
    <t>G)</t>
  </si>
  <si>
    <t>Media CC2</t>
  </si>
  <si>
    <t>S CC2</t>
  </si>
  <si>
    <t>CV CC2</t>
  </si>
  <si>
    <t>&lt;64,5%: más homogéneos en el segundo</t>
  </si>
  <si>
    <t>Centro comercial</t>
  </si>
  <si>
    <t>H)</t>
  </si>
  <si>
    <t>Mediana</t>
  </si>
  <si>
    <t>I)</t>
  </si>
  <si>
    <t>J)</t>
  </si>
  <si>
    <t>D1</t>
  </si>
  <si>
    <t>D9</t>
  </si>
  <si>
    <t>Pq el intervalo [150, 300] justo acumula hasta un 10% de los locales</t>
  </si>
  <si>
    <t>K)</t>
  </si>
  <si>
    <t>Media'</t>
  </si>
  <si>
    <t>S'</t>
  </si>
  <si>
    <t>CV'</t>
  </si>
  <si>
    <t>Aumenta en 50€</t>
  </si>
  <si>
    <t>La desviación típica es invariante frente a cambios de origen</t>
  </si>
  <si>
    <t>Cambia puesto que el numerador no varía, pero sí lo hace el denominador</t>
  </si>
  <si>
    <t>CV &gt; 0.2: La media no es representativa</t>
  </si>
  <si>
    <t>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</si>
</sst>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10" fontId="1" fillId="4" borderId="4" xfId="1" applyNumberFormat="1" applyFont="1" applyFill="1" applyBorder="1" applyAlignment="1">
      <alignment horizontal="center"/>
    </xf>
    <xf numFmtId="0" fontId="4" fillId="0" borderId="0" xfId="0" applyFont="1"/>
    <xf numFmtId="0" fontId="5" fillId="4" borderId="4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ont="1" applyFill="1" applyBorder="1"/>
    <xf numFmtId="164" fontId="0" fillId="0" borderId="0" xfId="1" applyNumberFormat="1" applyFont="1"/>
    <xf numFmtId="9" fontId="0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2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Enunciado!$E$24:$E$28</c:f>
              <c:numCache>
                <c:formatCode>General</c:formatCode>
                <c:ptCount val="5"/>
                <c:pt idx="0">
                  <c:v>225</c:v>
                </c:pt>
                <c:pt idx="1">
                  <c:v>450</c:v>
                </c:pt>
                <c:pt idx="2">
                  <c:v>800</c:v>
                </c:pt>
                <c:pt idx="3">
                  <c:v>1250</c:v>
                </c:pt>
                <c:pt idx="4">
                  <c:v>2250</c:v>
                </c:pt>
              </c:numCache>
            </c:numRef>
          </c:xVal>
          <c:yVal>
            <c:numRef>
              <c:f>Enunciado!$J$24:$J$28</c:f>
              <c:numCache>
                <c:formatCode>General</c:formatCode>
                <c:ptCount val="5"/>
                <c:pt idx="0">
                  <c:v>2</c:v>
                </c:pt>
                <c:pt idx="1">
                  <c:v>2.8</c:v>
                </c:pt>
                <c:pt idx="2">
                  <c:v>2.2999999999999998</c:v>
                </c:pt>
                <c:pt idx="3">
                  <c:v>1.2</c:v>
                </c:pt>
                <c:pt idx="4">
                  <c:v>0.22666666666666666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AA3-417C-9A98-43830CB8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268272"/>
        <c:axId val="1174261616"/>
      </c:scatterChart>
      <c:valAx>
        <c:axId val="117426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4261616"/>
        <c:crosses val="autoZero"/>
        <c:crossBetween val="midCat"/>
      </c:valAx>
      <c:valAx>
        <c:axId val="117426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42682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1</xdr:row>
      <xdr:rowOff>9524</xdr:rowOff>
    </xdr:from>
    <xdr:ext cx="10582276" cy="3253776"/>
    <xdr:sp macro="" textlink="">
      <xdr:nvSpPr>
        <xdr:cNvPr id="2" name="CuadroTexto 1"/>
        <xdr:cNvSpPr txBox="1"/>
      </xdr:nvSpPr>
      <xdr:spPr>
        <a:xfrm>
          <a:off x="781049" y="200024"/>
          <a:ext cx="10582276" cy="3253776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La siguiente tabla muestra el precio del alquiler mensual, en euros, de los locales de un centro comercial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A) ¿Cuál es la población?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B) Identifica la variable que se está estudiando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C) Realiza una representación gráfica adecuada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D) ¿Qué puedes destacar del gráfico?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E) ¿Cuál es el precio medio de alquiler de estos locales? 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F) ¿Es representativa la media?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G) En un segundo centro comercial el precio medio de alquiler de los locales es de 700 € con una desviación típica de 350€. ¿En qué centro comercial son más homogéneos los precios de alquiler de los locales?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H) ¿Cuál es el precio de alquiler más frecuente?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I) ¿Cuál es el precio de alquiler al que no llegan la mitad de los locales?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J) ¿Entre qué precios se localizan el 80% central de los locales en cuanto a su precio de alquiler?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K) Si el centro comercial decide aumentar en 50€ el precios de alquiler de todos los locales,</a:t>
          </a:r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 ¿cuáles son los nuevos valores de la media, la desviación típica y el coeficiente de variación?</a:t>
          </a:r>
          <a:endParaRPr lang="es-ES" sz="1400">
            <a:solidFill>
              <a:schemeClr val="accent1">
                <a:lumMod val="50000"/>
              </a:schemeClr>
            </a:solidFill>
            <a:latin typeface="Bookman Old Style" panose="02050604050505020204" pitchFamily="18" charset="0"/>
          </a:endParaRPr>
        </a:p>
        <a:p>
          <a:endParaRPr lang="es-ES" sz="1400">
            <a:solidFill>
              <a:schemeClr val="accent1">
                <a:lumMod val="50000"/>
              </a:schemeClr>
            </a:solidFill>
            <a:latin typeface="Bookman Old Style" panose="02050604050505020204" pitchFamily="18" charset="0"/>
          </a:endParaRPr>
        </a:p>
      </xdr:txBody>
    </xdr:sp>
    <xdr:clientData/>
  </xdr:oneCellAnchor>
  <xdr:twoCellAnchor>
    <xdr:from>
      <xdr:col>7</xdr:col>
      <xdr:colOff>142875</xdr:colOff>
      <xdr:row>31</xdr:row>
      <xdr:rowOff>157162</xdr:rowOff>
    </xdr:from>
    <xdr:to>
      <xdr:col>13</xdr:col>
      <xdr:colOff>76200</xdr:colOff>
      <xdr:row>46</xdr:row>
      <xdr:rowOff>42862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3:L64"/>
  <sheetViews>
    <sheetView tabSelected="1" workbookViewId="0">
      <selection activeCell="D64" sqref="D64"/>
    </sheetView>
  </sheetViews>
  <sheetFormatPr baseColWidth="10" defaultRowHeight="15" x14ac:dyDescent="0.25"/>
  <cols>
    <col min="2" max="2" width="13.140625" customWidth="1"/>
    <col min="3" max="3" width="14.85546875" customWidth="1"/>
    <col min="4" max="4" width="14.5703125" bestFit="1" customWidth="1"/>
    <col min="11" max="11" width="12.42578125" bestFit="1" customWidth="1"/>
  </cols>
  <sheetData>
    <row r="23" spans="2:12" ht="15.75" customHeight="1" x14ac:dyDescent="0.25">
      <c r="B23" s="12" t="s">
        <v>8</v>
      </c>
      <c r="C23" s="13"/>
      <c r="D23" s="1" t="s">
        <v>7</v>
      </c>
      <c r="E23" s="1" t="s">
        <v>0</v>
      </c>
      <c r="F23" s="1" t="s">
        <v>1</v>
      </c>
      <c r="G23" s="1" t="s">
        <v>2</v>
      </c>
      <c r="H23" s="1" t="s">
        <v>3</v>
      </c>
      <c r="I23" s="1" t="s">
        <v>51</v>
      </c>
      <c r="J23" s="1" t="s">
        <v>4</v>
      </c>
      <c r="K23" s="3" t="s">
        <v>5</v>
      </c>
      <c r="L23" s="3" t="s">
        <v>6</v>
      </c>
    </row>
    <row r="24" spans="2:12" ht="15.75" x14ac:dyDescent="0.25">
      <c r="B24" s="2">
        <v>150</v>
      </c>
      <c r="C24" s="2">
        <v>300</v>
      </c>
      <c r="D24" s="2">
        <v>300</v>
      </c>
      <c r="E24" s="4">
        <f>(B24+C24)/2</f>
        <v>225</v>
      </c>
      <c r="F24" s="5">
        <f>D24/$D$29</f>
        <v>0.1</v>
      </c>
      <c r="G24" s="4">
        <f>D24</f>
        <v>300</v>
      </c>
      <c r="H24" s="5">
        <f>G24/$G$28</f>
        <v>0.1</v>
      </c>
      <c r="I24" s="4">
        <f>C24-B24</f>
        <v>150</v>
      </c>
      <c r="J24" s="4">
        <f>D24/I24</f>
        <v>2</v>
      </c>
      <c r="K24" s="4">
        <f>D24*E24</f>
        <v>67500</v>
      </c>
      <c r="L24" s="4">
        <f>K24*E24</f>
        <v>15187500</v>
      </c>
    </row>
    <row r="25" spans="2:12" ht="15.75" x14ac:dyDescent="0.25">
      <c r="B25" s="2">
        <v>300</v>
      </c>
      <c r="C25" s="2">
        <v>600</v>
      </c>
      <c r="D25" s="2">
        <v>840</v>
      </c>
      <c r="E25" s="4">
        <f t="shared" ref="E25:E28" si="0">(B25+C25)/2</f>
        <v>450</v>
      </c>
      <c r="F25" s="5">
        <f t="shared" ref="F25:F28" si="1">D25/$D$29</f>
        <v>0.28000000000000003</v>
      </c>
      <c r="G25" s="4">
        <f>G24+D25</f>
        <v>1140</v>
      </c>
      <c r="H25" s="5">
        <f t="shared" ref="H25:H28" si="2">G25/$G$28</f>
        <v>0.38</v>
      </c>
      <c r="I25" s="4">
        <f t="shared" ref="I25:I28" si="3">C25-B25</f>
        <v>300</v>
      </c>
      <c r="J25" s="4">
        <f t="shared" ref="J25:J28" si="4">D25/I25</f>
        <v>2.8</v>
      </c>
      <c r="K25" s="4">
        <f>D25*E25</f>
        <v>378000</v>
      </c>
      <c r="L25" s="4">
        <f>K25*E25</f>
        <v>170100000</v>
      </c>
    </row>
    <row r="26" spans="2:12" ht="15.75" x14ac:dyDescent="0.25">
      <c r="B26" s="2">
        <v>600</v>
      </c>
      <c r="C26" s="2">
        <v>1000</v>
      </c>
      <c r="D26" s="2">
        <v>920</v>
      </c>
      <c r="E26" s="4">
        <f t="shared" si="0"/>
        <v>800</v>
      </c>
      <c r="F26" s="5">
        <f t="shared" si="1"/>
        <v>0.30666666666666664</v>
      </c>
      <c r="G26" s="4">
        <f>G25+D26</f>
        <v>2060</v>
      </c>
      <c r="H26" s="5">
        <f t="shared" si="2"/>
        <v>0.68666666666666665</v>
      </c>
      <c r="I26" s="4">
        <f t="shared" si="3"/>
        <v>400</v>
      </c>
      <c r="J26" s="4">
        <f t="shared" si="4"/>
        <v>2.2999999999999998</v>
      </c>
      <c r="K26" s="4">
        <f>D26*E26</f>
        <v>736000</v>
      </c>
      <c r="L26" s="4">
        <f>K26*E26</f>
        <v>588800000</v>
      </c>
    </row>
    <row r="27" spans="2:12" ht="15.75" x14ac:dyDescent="0.25">
      <c r="B27" s="2">
        <v>1000</v>
      </c>
      <c r="C27" s="2">
        <v>1500</v>
      </c>
      <c r="D27" s="2">
        <v>600</v>
      </c>
      <c r="E27" s="4">
        <f t="shared" si="0"/>
        <v>1250</v>
      </c>
      <c r="F27" s="5">
        <f t="shared" si="1"/>
        <v>0.2</v>
      </c>
      <c r="G27" s="4">
        <f>G26+D27</f>
        <v>2660</v>
      </c>
      <c r="H27" s="5">
        <f t="shared" si="2"/>
        <v>0.88666666666666671</v>
      </c>
      <c r="I27" s="4">
        <f t="shared" si="3"/>
        <v>500</v>
      </c>
      <c r="J27" s="4">
        <f t="shared" si="4"/>
        <v>1.2</v>
      </c>
      <c r="K27" s="4">
        <f>D27*E27</f>
        <v>750000</v>
      </c>
      <c r="L27" s="4">
        <f>K27*E27</f>
        <v>937500000</v>
      </c>
    </row>
    <row r="28" spans="2:12" ht="15.75" x14ac:dyDescent="0.25">
      <c r="B28" s="2">
        <v>1500</v>
      </c>
      <c r="C28" s="2">
        <v>3000</v>
      </c>
      <c r="D28" s="2">
        <v>340</v>
      </c>
      <c r="E28" s="4">
        <f t="shared" si="0"/>
        <v>2250</v>
      </c>
      <c r="F28" s="5">
        <f t="shared" si="1"/>
        <v>0.11333333333333333</v>
      </c>
      <c r="G28" s="4">
        <f>G27+D28</f>
        <v>3000</v>
      </c>
      <c r="H28" s="5">
        <f t="shared" si="2"/>
        <v>1</v>
      </c>
      <c r="I28" s="4">
        <f t="shared" si="3"/>
        <v>1500</v>
      </c>
      <c r="J28" s="4">
        <f t="shared" si="4"/>
        <v>0.22666666666666666</v>
      </c>
      <c r="K28" s="4">
        <f>D28*E28</f>
        <v>765000</v>
      </c>
      <c r="L28" s="4">
        <f>K28*E28</f>
        <v>1721250000</v>
      </c>
    </row>
    <row r="29" spans="2:12" ht="15.75" x14ac:dyDescent="0.25">
      <c r="D29" s="7">
        <f>SUM(D24:D28)</f>
        <v>3000</v>
      </c>
      <c r="K29" s="7">
        <f>SUM(K24:K28)</f>
        <v>2696500</v>
      </c>
      <c r="L29" s="7">
        <f>SUM(L24:L28)</f>
        <v>3432837500</v>
      </c>
    </row>
    <row r="32" spans="2:12" x14ac:dyDescent="0.25">
      <c r="B32" s="6" t="s">
        <v>22</v>
      </c>
      <c r="C32" s="6" t="s">
        <v>9</v>
      </c>
      <c r="D32" t="s">
        <v>15</v>
      </c>
      <c r="G32" s="6" t="s">
        <v>23</v>
      </c>
    </row>
    <row r="33" spans="2:5" x14ac:dyDescent="0.25">
      <c r="B33" s="6"/>
      <c r="C33" s="6" t="s">
        <v>10</v>
      </c>
      <c r="D33" t="s">
        <v>16</v>
      </c>
    </row>
    <row r="34" spans="2:5" x14ac:dyDescent="0.25">
      <c r="B34" s="6"/>
      <c r="C34" s="6" t="s">
        <v>11</v>
      </c>
      <c r="D34" t="s">
        <v>12</v>
      </c>
    </row>
    <row r="35" spans="2:5" x14ac:dyDescent="0.25">
      <c r="B35" s="6"/>
      <c r="C35" s="8" t="s">
        <v>13</v>
      </c>
      <c r="D35" t="s">
        <v>14</v>
      </c>
    </row>
    <row r="37" spans="2:5" x14ac:dyDescent="0.25">
      <c r="B37" s="6" t="s">
        <v>17</v>
      </c>
      <c r="C37" s="9" t="s">
        <v>24</v>
      </c>
    </row>
    <row r="38" spans="2:5" x14ac:dyDescent="0.25">
      <c r="C38" s="9" t="s">
        <v>25</v>
      </c>
    </row>
    <row r="40" spans="2:5" x14ac:dyDescent="0.25">
      <c r="B40" s="6" t="s">
        <v>21</v>
      </c>
      <c r="C40" s="8" t="s">
        <v>18</v>
      </c>
      <c r="D40" s="14">
        <f>K29/D29</f>
        <v>898.83333333333337</v>
      </c>
      <c r="E40" t="s">
        <v>19</v>
      </c>
    </row>
    <row r="42" spans="2:5" x14ac:dyDescent="0.25">
      <c r="B42" s="6" t="s">
        <v>29</v>
      </c>
      <c r="C42" s="6" t="s">
        <v>26</v>
      </c>
      <c r="D42" s="14">
        <f>L29/D29-D40^2</f>
        <v>336377.80555555562</v>
      </c>
    </row>
    <row r="43" spans="2:5" x14ac:dyDescent="0.25">
      <c r="C43" s="6" t="s">
        <v>27</v>
      </c>
      <c r="D43" s="14">
        <f>SQRT(D42)</f>
        <v>579.98086654264353</v>
      </c>
    </row>
    <row r="44" spans="2:5" x14ac:dyDescent="0.25">
      <c r="C44" s="6" t="s">
        <v>28</v>
      </c>
      <c r="D44" s="10">
        <f>D43/D40</f>
        <v>0.64525963271942532</v>
      </c>
      <c r="E44" t="s">
        <v>50</v>
      </c>
    </row>
    <row r="46" spans="2:5" x14ac:dyDescent="0.25">
      <c r="B46" s="6" t="s">
        <v>30</v>
      </c>
      <c r="C46" s="6" t="s">
        <v>31</v>
      </c>
      <c r="D46">
        <v>700</v>
      </c>
      <c r="E46" t="s">
        <v>19</v>
      </c>
    </row>
    <row r="47" spans="2:5" x14ac:dyDescent="0.25">
      <c r="C47" s="6" t="s">
        <v>32</v>
      </c>
      <c r="D47">
        <v>350</v>
      </c>
      <c r="E47" t="s">
        <v>19</v>
      </c>
    </row>
    <row r="48" spans="2:5" x14ac:dyDescent="0.25">
      <c r="C48" s="6" t="s">
        <v>33</v>
      </c>
      <c r="D48" s="11">
        <f>D47/D46</f>
        <v>0.5</v>
      </c>
      <c r="E48" t="s">
        <v>34</v>
      </c>
    </row>
    <row r="49" spans="2:12" x14ac:dyDescent="0.25">
      <c r="C49" s="6"/>
      <c r="E49" t="s">
        <v>35</v>
      </c>
    </row>
    <row r="51" spans="2:12" x14ac:dyDescent="0.25">
      <c r="B51" s="6" t="s">
        <v>36</v>
      </c>
      <c r="C51" s="6" t="s">
        <v>20</v>
      </c>
      <c r="D51" s="14">
        <f>B25+J26/(J24+J26)*I25</f>
        <v>460.46511627906978</v>
      </c>
      <c r="E51" t="s">
        <v>19</v>
      </c>
    </row>
    <row r="54" spans="2:12" x14ac:dyDescent="0.25">
      <c r="B54" s="6" t="s">
        <v>38</v>
      </c>
      <c r="C54" s="6" t="s">
        <v>37</v>
      </c>
      <c r="D54" s="14">
        <f>B26+(0.5-H25)/F26*I26</f>
        <v>756.52173913043475</v>
      </c>
      <c r="E54" t="s">
        <v>19</v>
      </c>
      <c r="L54" s="8"/>
    </row>
    <row r="56" spans="2:12" x14ac:dyDescent="0.25">
      <c r="C56" s="8"/>
    </row>
    <row r="57" spans="2:12" x14ac:dyDescent="0.25">
      <c r="B57" s="6" t="s">
        <v>39</v>
      </c>
      <c r="C57" s="6" t="s">
        <v>40</v>
      </c>
      <c r="D57">
        <f>D24</f>
        <v>300</v>
      </c>
      <c r="E57" t="s">
        <v>19</v>
      </c>
      <c r="F57" t="s">
        <v>42</v>
      </c>
    </row>
    <row r="58" spans="2:12" x14ac:dyDescent="0.25">
      <c r="C58" s="6"/>
    </row>
    <row r="59" spans="2:12" x14ac:dyDescent="0.25">
      <c r="C59" s="6" t="s">
        <v>41</v>
      </c>
      <c r="D59" s="14">
        <f>B28+(0.9-H27)/F28*I28</f>
        <v>1676.4705882352937</v>
      </c>
      <c r="E59" t="s">
        <v>19</v>
      </c>
    </row>
    <row r="60" spans="2:12" x14ac:dyDescent="0.25">
      <c r="C60" s="6"/>
    </row>
    <row r="61" spans="2:12" x14ac:dyDescent="0.25">
      <c r="C61" s="6"/>
    </row>
    <row r="62" spans="2:12" x14ac:dyDescent="0.25">
      <c r="B62" s="6" t="s">
        <v>43</v>
      </c>
      <c r="C62" s="6" t="s">
        <v>44</v>
      </c>
      <c r="D62" s="14">
        <f>D40+50</f>
        <v>948.83333333333337</v>
      </c>
      <c r="F62" t="s">
        <v>47</v>
      </c>
    </row>
    <row r="63" spans="2:12" x14ac:dyDescent="0.25">
      <c r="C63" s="6" t="s">
        <v>45</v>
      </c>
      <c r="D63" s="14">
        <f>D43</f>
        <v>579.98086654264353</v>
      </c>
      <c r="F63" t="s">
        <v>48</v>
      </c>
    </row>
    <row r="64" spans="2:12" x14ac:dyDescent="0.25">
      <c r="C64" s="6" t="s">
        <v>46</v>
      </c>
      <c r="D64" s="15">
        <f>D63/D62</f>
        <v>0.61125684160475335</v>
      </c>
      <c r="F64" t="s">
        <v>49</v>
      </c>
    </row>
  </sheetData>
  <mergeCells count="1">
    <mergeCell ref="B23:C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Enunciado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</cp:lastModifiedBy>
  <dcterms:created xsi:type="dcterms:W3CDTF">2020-04-06T10:44:51Z</dcterms:created>
  <dcterms:modified xsi:type="dcterms:W3CDTF">2021-10-14T18:49:20Z</dcterms:modified>
</cp:coreProperties>
</file>