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Datos" sheetId="2" r:id="rId1"/>
  </sheets>
  <definedNames>
    <definedName name="habitaciones">Datos!$F$22:$F$71</definedName>
    <definedName name="importeviv">Datos!$D$22:$D$71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1" i="2" l="1"/>
  <c r="K50" i="2"/>
  <c r="K48" i="2"/>
  <c r="K38" i="2"/>
  <c r="K43" i="2"/>
  <c r="K41" i="2"/>
  <c r="K36" i="2"/>
  <c r="K28" i="2"/>
  <c r="K29" i="2"/>
  <c r="K30" i="2"/>
  <c r="K31" i="2"/>
  <c r="K32" i="2"/>
  <c r="K33" i="2"/>
  <c r="K27" i="2"/>
  <c r="M27" i="2" s="1"/>
  <c r="K44" i="2" l="1"/>
  <c r="K46" i="2" s="1"/>
  <c r="K39" i="2"/>
  <c r="M28" i="2"/>
  <c r="K34" i="2"/>
  <c r="L33" i="2" s="1"/>
  <c r="L28" i="2" l="1"/>
  <c r="L30" i="2"/>
  <c r="M29" i="2"/>
  <c r="N28" i="2"/>
  <c r="L32" i="2"/>
  <c r="L29" i="2"/>
  <c r="N27" i="2"/>
  <c r="L27" i="2"/>
  <c r="L31" i="2"/>
  <c r="M30" i="2" l="1"/>
  <c r="N29" i="2"/>
  <c r="M31" i="2" l="1"/>
  <c r="N30" i="2"/>
  <c r="M32" i="2" l="1"/>
  <c r="N31" i="2"/>
  <c r="M33" i="2" l="1"/>
  <c r="N33" i="2" s="1"/>
  <c r="N32" i="2"/>
</calcChain>
</file>

<file path=xl/sharedStrings.xml><?xml version="1.0" encoding="utf-8"?>
<sst xmlns="http://schemas.openxmlformats.org/spreadsheetml/2006/main" count="44" uniqueCount="40">
  <si>
    <t>Ingresos</t>
  </si>
  <si>
    <t>Gastos</t>
  </si>
  <si>
    <t>Importe Vivienda</t>
  </si>
  <si>
    <t>Subvención</t>
  </si>
  <si>
    <t>Id</t>
  </si>
  <si>
    <t>Habitaciones</t>
  </si>
  <si>
    <t>A)</t>
  </si>
  <si>
    <t>Conjunto de familias</t>
  </si>
  <si>
    <t>Cuantitativa discreta</t>
  </si>
  <si>
    <t>Escala de razón</t>
  </si>
  <si>
    <t>Población:</t>
  </si>
  <si>
    <t>Var. Habirtaciones:</t>
  </si>
  <si>
    <t>B) y C)</t>
  </si>
  <si>
    <t>D)</t>
  </si>
  <si>
    <t>xi</t>
  </si>
  <si>
    <t>ni</t>
  </si>
  <si>
    <t>fi</t>
  </si>
  <si>
    <t>Ni</t>
  </si>
  <si>
    <t>Fi</t>
  </si>
  <si>
    <t>E)</t>
  </si>
  <si>
    <t>Media</t>
  </si>
  <si>
    <t>F)</t>
  </si>
  <si>
    <t>C3</t>
  </si>
  <si>
    <t>C1</t>
  </si>
  <si>
    <t>G)</t>
  </si>
  <si>
    <t>S</t>
  </si>
  <si>
    <t>CV</t>
  </si>
  <si>
    <t>H)</t>
  </si>
  <si>
    <t>RI</t>
  </si>
  <si>
    <t>Atípicos superiores</t>
  </si>
  <si>
    <t>Máximo importe</t>
  </si>
  <si>
    <t>I) y J)</t>
  </si>
  <si>
    <t>m€</t>
  </si>
  <si>
    <t>No supera el valor anterior, por lo que no hay atípicos superiores</t>
  </si>
  <si>
    <t>K) y L)</t>
  </si>
  <si>
    <t>CAF</t>
  </si>
  <si>
    <t>CK</t>
  </si>
  <si>
    <t>Se puede decir que es simétrica</t>
  </si>
  <si>
    <t>Ligeramente platicúrtica</t>
  </si>
  <si>
    <t>Cercano al 20%: se puede considerar representativa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</si>
</sst>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0"/>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8">
    <xf numFmtId="0" fontId="0" fillId="0" borderId="0" xfId="0"/>
    <xf numFmtId="0" fontId="0" fillId="2" borderId="1" xfId="0" applyFill="1" applyBorder="1"/>
    <xf numFmtId="0" fontId="1" fillId="3" borderId="1" xfId="0" applyFont="1" applyFill="1" applyBorder="1"/>
    <xf numFmtId="0" fontId="0" fillId="0" borderId="1" xfId="0" applyBorder="1" applyAlignment="1">
      <alignment horizontal="center"/>
    </xf>
    <xf numFmtId="9" fontId="0" fillId="0" borderId="1" xfId="1" applyFont="1" applyBorder="1" applyAlignment="1">
      <alignment horizontal="center"/>
    </xf>
    <xf numFmtId="0" fontId="3" fillId="0" borderId="0" xfId="0" applyFont="1"/>
    <xf numFmtId="0" fontId="3" fillId="0" borderId="1" xfId="0" applyFont="1" applyBorder="1" applyAlignment="1">
      <alignment horizontal="center"/>
    </xf>
    <xf numFmtId="9" fontId="4" fillId="0" borderId="1" xfId="1" applyFont="1" applyBorder="1" applyAlignment="1">
      <alignment horizontal="center"/>
    </xf>
  </cellXfs>
  <cellStyles count="2">
    <cellStyle name="Normal" xfId="0" builtinId="0"/>
    <cellStyle name="Porcentaje"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180975</xdr:rowOff>
    </xdr:from>
    <xdr:ext cx="11001375" cy="3067050"/>
    <xdr:sp macro="" textlink="">
      <xdr:nvSpPr>
        <xdr:cNvPr id="2" name="CuadroTexto 1"/>
        <xdr:cNvSpPr txBox="1"/>
      </xdr:nvSpPr>
      <xdr:spPr>
        <a:xfrm>
          <a:off x="142875" y="180975"/>
          <a:ext cx="11001375" cy="3067050"/>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200">
              <a:solidFill>
                <a:schemeClr val="accent1">
                  <a:lumMod val="50000"/>
                </a:schemeClr>
              </a:solidFill>
              <a:latin typeface="Bookman Old Style" panose="02050604050505020204" pitchFamily="18" charset="0"/>
            </a:rPr>
            <a:t>Se</a:t>
          </a:r>
          <a:r>
            <a:rPr lang="es-ES" sz="1200" baseline="0">
              <a:solidFill>
                <a:schemeClr val="accent1">
                  <a:lumMod val="50000"/>
                </a:schemeClr>
              </a:solidFill>
              <a:latin typeface="Bookman Old Style" panose="02050604050505020204" pitchFamily="18" charset="0"/>
            </a:rPr>
            <a:t> ha realizado un estudio en un conjunto de familias que solicitaron una subvención municipal para la adquisición de una vivienda. Se ha recogido información del los ingresos familiares anuales, los gastos familiares anuales, el importe de la vivienda adquirida, el importe de la subvención recibida y el número de habitaciones de la vivienda. Todos los importes están medidos en miles de euros</a:t>
          </a:r>
        </a:p>
        <a:p>
          <a:r>
            <a:rPr lang="es-ES" sz="1200" baseline="0">
              <a:solidFill>
                <a:schemeClr val="accent1">
                  <a:lumMod val="50000"/>
                </a:schemeClr>
              </a:solidFill>
              <a:latin typeface="Bookman Old Style" panose="02050604050505020204" pitchFamily="18" charset="0"/>
            </a:rPr>
            <a:t>A) </a:t>
          </a:r>
          <a:r>
            <a:rPr lang="es-ES" sz="1200">
              <a:solidFill>
                <a:schemeClr val="accent1">
                  <a:lumMod val="50000"/>
                </a:schemeClr>
              </a:solidFill>
              <a:latin typeface="Bookman Old Style" panose="02050604050505020204" pitchFamily="18" charset="0"/>
            </a:rPr>
            <a:t>¿Cuál es la población?</a:t>
          </a:r>
        </a:p>
        <a:p>
          <a:r>
            <a:rPr lang="es-ES" sz="1200" baseline="0">
              <a:solidFill>
                <a:schemeClr val="accent1">
                  <a:lumMod val="50000"/>
                </a:schemeClr>
              </a:solidFill>
              <a:latin typeface="Bookman Old Style" panose="02050604050505020204" pitchFamily="18" charset="0"/>
            </a:rPr>
            <a:t>B) ¿Qué tipo de variable es el Número de Habitaciones?</a:t>
          </a:r>
        </a:p>
        <a:p>
          <a:r>
            <a:rPr lang="es-ES" sz="1200" baseline="0">
              <a:solidFill>
                <a:schemeClr val="accent1">
                  <a:lumMod val="50000"/>
                </a:schemeClr>
              </a:solidFill>
              <a:latin typeface="Bookman Old Style" panose="02050604050505020204" pitchFamily="18" charset="0"/>
            </a:rPr>
            <a:t>C) </a:t>
          </a:r>
          <a:r>
            <a:rPr lang="es-ES" sz="1200">
              <a:solidFill>
                <a:schemeClr val="accent1">
                  <a:lumMod val="50000"/>
                </a:schemeClr>
              </a:solidFill>
              <a:latin typeface="Bookman Old Style" panose="02050604050505020204" pitchFamily="18" charset="0"/>
            </a:rPr>
            <a:t>¿En qué escala está medida la variable Habitaciones?</a:t>
          </a:r>
        </a:p>
        <a:p>
          <a:r>
            <a:rPr lang="es-ES" sz="1200" baseline="0">
              <a:solidFill>
                <a:schemeClr val="accent1">
                  <a:lumMod val="50000"/>
                </a:schemeClr>
              </a:solidFill>
              <a:latin typeface="Bookman Old Style" panose="02050604050505020204" pitchFamily="18" charset="0"/>
            </a:rPr>
            <a:t>D) </a:t>
          </a:r>
          <a:r>
            <a:rPr lang="es-ES" sz="1200">
              <a:solidFill>
                <a:schemeClr val="accent1">
                  <a:lumMod val="50000"/>
                </a:schemeClr>
              </a:solidFill>
              <a:latin typeface="Bookman Old Style" panose="02050604050505020204" pitchFamily="18" charset="0"/>
            </a:rPr>
            <a:t>Construye la distribución de frecuencias lo más completa posible para la variable Habitaciones y responde estas dos cuestiones:</a:t>
          </a:r>
          <a:br>
            <a:rPr lang="es-ES" sz="1200">
              <a:solidFill>
                <a:schemeClr val="accent1">
                  <a:lumMod val="50000"/>
                </a:schemeClr>
              </a:solidFill>
              <a:latin typeface="Bookman Old Style" panose="02050604050505020204" pitchFamily="18" charset="0"/>
            </a:rPr>
          </a:br>
          <a:r>
            <a:rPr lang="es-ES" sz="1200">
              <a:solidFill>
                <a:schemeClr val="accent1">
                  <a:lumMod val="50000"/>
                </a:schemeClr>
              </a:solidFill>
              <a:latin typeface="Bookman Old Style" panose="02050604050505020204" pitchFamily="18" charset="0"/>
            </a:rPr>
            <a:t>¿Qué pocentaje de viviendas tienen 2 habitaciones? ¿Qué porcentaje de viviendas tienen como mucho 6 habitaciones? </a:t>
          </a:r>
        </a:p>
        <a:p>
          <a:r>
            <a:rPr lang="es-ES" sz="1200">
              <a:solidFill>
                <a:schemeClr val="accent1">
                  <a:lumMod val="50000"/>
                </a:schemeClr>
              </a:solidFill>
              <a:latin typeface="Bookman Old Style" panose="02050604050505020204" pitchFamily="18" charset="0"/>
            </a:rPr>
            <a:t>E) ¿Cuál es el importe medio de las viviendas? </a:t>
          </a:r>
        </a:p>
        <a:p>
          <a:r>
            <a:rPr lang="es-ES" sz="1200">
              <a:solidFill>
                <a:schemeClr val="accent1">
                  <a:lumMod val="50000"/>
                </a:schemeClr>
              </a:solidFill>
              <a:latin typeface="Bookman Old Style" panose="02050604050505020204" pitchFamily="18" charset="0"/>
            </a:rPr>
            <a:t>F) ¿Es representativo el importe medio de de las viviendas?</a:t>
          </a:r>
        </a:p>
        <a:p>
          <a:r>
            <a:rPr lang="es-ES" sz="1200">
              <a:solidFill>
                <a:schemeClr val="accent1">
                  <a:lumMod val="50000"/>
                </a:schemeClr>
              </a:solidFill>
              <a:latin typeface="Bookman Old Style" panose="02050604050505020204" pitchFamily="18" charset="0"/>
            </a:rPr>
            <a:t>G) ¿Cuál es el importe menor del 25% de las viviendas que más cuestan? </a:t>
          </a:r>
        </a:p>
        <a:p>
          <a:r>
            <a:rPr lang="es-ES" sz="1200">
              <a:solidFill>
                <a:schemeClr val="accent1">
                  <a:lumMod val="50000"/>
                </a:schemeClr>
              </a:solidFill>
              <a:latin typeface="Bookman Old Style" panose="02050604050505020204" pitchFamily="18" charset="0"/>
            </a:rPr>
            <a:t>H) ¿Cuál es el recorrido intercuartílico para la variable importe de la vivienda?</a:t>
          </a:r>
        </a:p>
        <a:p>
          <a:r>
            <a:rPr lang="es-ES" sz="1200">
              <a:solidFill>
                <a:schemeClr val="accent1">
                  <a:lumMod val="50000"/>
                </a:schemeClr>
              </a:solidFill>
              <a:latin typeface="Bookman Old Style" panose="02050604050505020204" pitchFamily="18" charset="0"/>
            </a:rPr>
            <a:t>I) ¿A</a:t>
          </a:r>
          <a:r>
            <a:rPr lang="es-ES" sz="1200" baseline="0">
              <a:solidFill>
                <a:schemeClr val="accent1">
                  <a:lumMod val="50000"/>
                </a:schemeClr>
              </a:solidFill>
              <a:latin typeface="Bookman Old Style" panose="02050604050505020204" pitchFamily="18" charset="0"/>
            </a:rPr>
            <a:t> partir de qué valor se consideraque </a:t>
          </a:r>
          <a:r>
            <a:rPr lang="es-ES" sz="1200">
              <a:solidFill>
                <a:schemeClr val="accent1">
                  <a:lumMod val="50000"/>
                </a:schemeClr>
              </a:solidFill>
              <a:latin typeface="Bookman Old Style" panose="02050604050505020204" pitchFamily="18" charset="0"/>
            </a:rPr>
            <a:t>el</a:t>
          </a:r>
          <a:r>
            <a:rPr lang="es-ES" sz="1200" baseline="0">
              <a:solidFill>
                <a:schemeClr val="accent1">
                  <a:lumMod val="50000"/>
                </a:schemeClr>
              </a:solidFill>
              <a:latin typeface="Bookman Old Style" panose="02050604050505020204" pitchFamily="18" charset="0"/>
            </a:rPr>
            <a:t> </a:t>
          </a:r>
          <a:r>
            <a:rPr lang="es-ES" sz="1200">
              <a:solidFill>
                <a:schemeClr val="accent1">
                  <a:lumMod val="50000"/>
                </a:schemeClr>
              </a:solidFill>
              <a:latin typeface="Bookman Old Style" panose="02050604050505020204" pitchFamily="18" charset="0"/>
            </a:rPr>
            <a:t>importe de una vivienda es atípico superior?</a:t>
          </a:r>
        </a:p>
        <a:p>
          <a:r>
            <a:rPr lang="es-ES" sz="1200">
              <a:solidFill>
                <a:schemeClr val="accent1">
                  <a:lumMod val="50000"/>
                </a:schemeClr>
              </a:solidFill>
              <a:latin typeface="Bookman Old Style" panose="02050604050505020204" pitchFamily="18" charset="0"/>
            </a:rPr>
            <a:t>J) ¿Cuántos atípicos superiores hay en la variable importe de la vivienda?</a:t>
          </a:r>
        </a:p>
        <a:p>
          <a:r>
            <a:rPr lang="es-ES" sz="1200">
              <a:solidFill>
                <a:schemeClr val="accent1">
                  <a:lumMod val="50000"/>
                </a:schemeClr>
              </a:solidFill>
              <a:latin typeface="Bookman Old Style" panose="02050604050505020204" pitchFamily="18" charset="0"/>
            </a:rPr>
            <a:t>K) Analiza la simetría de la variable importe de la vivienda</a:t>
          </a:r>
        </a:p>
        <a:p>
          <a:r>
            <a:rPr lang="es-ES" sz="1200">
              <a:solidFill>
                <a:schemeClr val="accent1">
                  <a:lumMod val="50000"/>
                </a:schemeClr>
              </a:solidFill>
              <a:latin typeface="Bookman Old Style" panose="02050604050505020204" pitchFamily="18" charset="0"/>
            </a:rPr>
            <a:t>L) Analiza la curtósis de la variable importe de la vivienda</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N71"/>
  <sheetViews>
    <sheetView tabSelected="1" topLeftCell="A4" workbookViewId="0">
      <selection activeCell="K50" sqref="K50"/>
    </sheetView>
  </sheetViews>
  <sheetFormatPr baseColWidth="10" defaultRowHeight="15" x14ac:dyDescent="0.25"/>
  <cols>
    <col min="2" max="2" width="12.42578125" bestFit="1" customWidth="1"/>
    <col min="3" max="3" width="10.7109375" customWidth="1"/>
    <col min="4" max="5" width="16.5703125" bestFit="1" customWidth="1"/>
    <col min="10" max="10" width="17.85546875" bestFit="1" customWidth="1"/>
    <col min="11" max="11" width="11.85546875" bestFit="1" customWidth="1"/>
  </cols>
  <sheetData>
    <row r="21" spans="1:14" x14ac:dyDescent="0.25">
      <c r="A21" s="2" t="s">
        <v>4</v>
      </c>
      <c r="B21" s="2" t="s">
        <v>0</v>
      </c>
      <c r="C21" s="2" t="s">
        <v>1</v>
      </c>
      <c r="D21" s="2" t="s">
        <v>2</v>
      </c>
      <c r="E21" s="2" t="s">
        <v>3</v>
      </c>
      <c r="F21" s="2" t="s">
        <v>5</v>
      </c>
    </row>
    <row r="22" spans="1:14" x14ac:dyDescent="0.25">
      <c r="A22" s="1">
        <v>1</v>
      </c>
      <c r="B22" s="1">
        <v>66.400000000000006</v>
      </c>
      <c r="C22" s="1">
        <v>67.8</v>
      </c>
      <c r="D22" s="1">
        <v>251.7</v>
      </c>
      <c r="E22" s="1">
        <v>4</v>
      </c>
      <c r="F22" s="1">
        <v>3</v>
      </c>
      <c r="I22" s="5" t="s">
        <v>6</v>
      </c>
      <c r="J22" s="5" t="s">
        <v>10</v>
      </c>
      <c r="K22" t="s">
        <v>7</v>
      </c>
    </row>
    <row r="23" spans="1:14" x14ac:dyDescent="0.25">
      <c r="A23" s="1">
        <v>2</v>
      </c>
      <c r="B23" s="1">
        <v>53.2</v>
      </c>
      <c r="C23" s="1">
        <v>57</v>
      </c>
      <c r="D23" s="1">
        <v>195.2</v>
      </c>
      <c r="E23" s="1">
        <v>6.5</v>
      </c>
      <c r="F23" s="1">
        <v>3</v>
      </c>
      <c r="I23" s="5" t="s">
        <v>12</v>
      </c>
      <c r="J23" s="5" t="s">
        <v>11</v>
      </c>
      <c r="K23" t="s">
        <v>8</v>
      </c>
    </row>
    <row r="24" spans="1:14" x14ac:dyDescent="0.25">
      <c r="A24" s="1">
        <v>3</v>
      </c>
      <c r="B24" s="1">
        <v>90.7</v>
      </c>
      <c r="C24" s="1">
        <v>79</v>
      </c>
      <c r="D24" s="1">
        <v>270.8</v>
      </c>
      <c r="E24" s="1">
        <v>1.9</v>
      </c>
      <c r="F24" s="1">
        <v>4</v>
      </c>
      <c r="I24" s="5"/>
      <c r="K24" t="s">
        <v>9</v>
      </c>
    </row>
    <row r="25" spans="1:14" x14ac:dyDescent="0.25">
      <c r="A25" s="1">
        <v>4</v>
      </c>
      <c r="B25" s="1">
        <v>108.5</v>
      </c>
      <c r="C25" s="1">
        <v>91.3</v>
      </c>
      <c r="D25" s="1">
        <v>312</v>
      </c>
      <c r="E25" s="1">
        <v>1.3</v>
      </c>
      <c r="F25" s="1">
        <v>4</v>
      </c>
      <c r="I25" s="5"/>
    </row>
    <row r="26" spans="1:14" x14ac:dyDescent="0.25">
      <c r="A26" s="1">
        <v>5</v>
      </c>
      <c r="B26" s="1">
        <v>30.3</v>
      </c>
      <c r="C26" s="1">
        <v>25.1</v>
      </c>
      <c r="D26" s="1">
        <v>177.2</v>
      </c>
      <c r="E26" s="1">
        <v>16.2</v>
      </c>
      <c r="F26" s="1">
        <v>1</v>
      </c>
      <c r="I26" s="5" t="s">
        <v>13</v>
      </c>
      <c r="J26" s="6" t="s">
        <v>14</v>
      </c>
      <c r="K26" s="6" t="s">
        <v>15</v>
      </c>
      <c r="L26" s="6" t="s">
        <v>16</v>
      </c>
      <c r="M26" s="6" t="s">
        <v>17</v>
      </c>
      <c r="N26" s="6" t="s">
        <v>18</v>
      </c>
    </row>
    <row r="27" spans="1:14" x14ac:dyDescent="0.25">
      <c r="A27" s="1">
        <v>6</v>
      </c>
      <c r="B27" s="1">
        <v>64.099999999999994</v>
      </c>
      <c r="C27" s="1">
        <v>62.8</v>
      </c>
      <c r="D27" s="1">
        <v>234.2</v>
      </c>
      <c r="E27" s="1">
        <v>4.5999999999999996</v>
      </c>
      <c r="F27" s="1">
        <v>1</v>
      </c>
      <c r="I27" s="5"/>
      <c r="J27" s="3">
        <v>1</v>
      </c>
      <c r="K27" s="3">
        <f t="shared" ref="K27:K33" si="0">COUNTIF(habitaciones,J27)</f>
        <v>13</v>
      </c>
      <c r="L27" s="4">
        <f>K27/$K$34</f>
        <v>0.26</v>
      </c>
      <c r="M27" s="3">
        <f>K27</f>
        <v>13</v>
      </c>
      <c r="N27" s="4">
        <f>M27/$K$34</f>
        <v>0.26</v>
      </c>
    </row>
    <row r="28" spans="1:14" x14ac:dyDescent="0.25">
      <c r="A28" s="1">
        <v>7</v>
      </c>
      <c r="B28" s="1">
        <v>71.3</v>
      </c>
      <c r="C28" s="1">
        <v>71.2</v>
      </c>
      <c r="D28" s="1">
        <v>269.7</v>
      </c>
      <c r="E28" s="1">
        <v>3.4</v>
      </c>
      <c r="F28" s="1">
        <v>1</v>
      </c>
      <c r="I28" s="5"/>
      <c r="J28" s="3">
        <v>2</v>
      </c>
      <c r="K28" s="3">
        <f t="shared" si="0"/>
        <v>20</v>
      </c>
      <c r="L28" s="7">
        <f t="shared" ref="L28:L33" si="1">K28/$K$34</f>
        <v>0.4</v>
      </c>
      <c r="M28" s="3">
        <f>M27+K28</f>
        <v>33</v>
      </c>
      <c r="N28" s="4">
        <f t="shared" ref="N28:N33" si="2">M28/$K$34</f>
        <v>0.66</v>
      </c>
    </row>
    <row r="29" spans="1:14" x14ac:dyDescent="0.25">
      <c r="A29" s="1">
        <v>8</v>
      </c>
      <c r="B29" s="1">
        <v>33</v>
      </c>
      <c r="C29" s="1">
        <v>25.7</v>
      </c>
      <c r="D29" s="1">
        <v>158.4</v>
      </c>
      <c r="E29" s="1">
        <v>13.2</v>
      </c>
      <c r="F29" s="1">
        <v>2</v>
      </c>
      <c r="I29" s="5"/>
      <c r="J29" s="3">
        <v>3</v>
      </c>
      <c r="K29" s="3">
        <f t="shared" si="0"/>
        <v>7</v>
      </c>
      <c r="L29" s="4">
        <f t="shared" si="1"/>
        <v>0.14000000000000001</v>
      </c>
      <c r="M29" s="3">
        <f t="shared" ref="M29:M33" si="3">M28+K29</f>
        <v>40</v>
      </c>
      <c r="N29" s="4">
        <f t="shared" si="2"/>
        <v>0.8</v>
      </c>
    </row>
    <row r="30" spans="1:14" x14ac:dyDescent="0.25">
      <c r="A30" s="1">
        <v>9</v>
      </c>
      <c r="B30" s="1">
        <v>65.8</v>
      </c>
      <c r="C30" s="1">
        <v>64.7</v>
      </c>
      <c r="D30" s="1">
        <v>238.5</v>
      </c>
      <c r="E30" s="1">
        <v>4.2</v>
      </c>
      <c r="F30" s="1">
        <v>1</v>
      </c>
      <c r="I30" s="5"/>
      <c r="J30" s="3">
        <v>4</v>
      </c>
      <c r="K30" s="3">
        <f t="shared" si="0"/>
        <v>5</v>
      </c>
      <c r="L30" s="4">
        <f t="shared" si="1"/>
        <v>0.1</v>
      </c>
      <c r="M30" s="3">
        <f t="shared" si="3"/>
        <v>45</v>
      </c>
      <c r="N30" s="4">
        <f t="shared" si="2"/>
        <v>0.9</v>
      </c>
    </row>
    <row r="31" spans="1:14" x14ac:dyDescent="0.25">
      <c r="A31" s="1">
        <v>10</v>
      </c>
      <c r="B31" s="1">
        <v>85.3</v>
      </c>
      <c r="C31" s="1">
        <v>78</v>
      </c>
      <c r="D31" s="1">
        <v>290.5</v>
      </c>
      <c r="E31" s="1">
        <v>2</v>
      </c>
      <c r="F31" s="1">
        <v>1</v>
      </c>
      <c r="I31" s="5"/>
      <c r="J31" s="3">
        <v>5</v>
      </c>
      <c r="K31" s="3">
        <f t="shared" si="0"/>
        <v>3</v>
      </c>
      <c r="L31" s="4">
        <f t="shared" si="1"/>
        <v>0.06</v>
      </c>
      <c r="M31" s="3">
        <f t="shared" si="3"/>
        <v>48</v>
      </c>
      <c r="N31" s="4">
        <f t="shared" si="2"/>
        <v>0.96</v>
      </c>
    </row>
    <row r="32" spans="1:14" x14ac:dyDescent="0.25">
      <c r="A32" s="1">
        <v>11</v>
      </c>
      <c r="B32" s="1">
        <v>107.5</v>
      </c>
      <c r="C32" s="1">
        <v>90</v>
      </c>
      <c r="D32" s="1">
        <v>307.7</v>
      </c>
      <c r="E32" s="1">
        <v>1.4</v>
      </c>
      <c r="F32" s="1">
        <v>2</v>
      </c>
      <c r="I32" s="5"/>
      <c r="J32" s="3">
        <v>6</v>
      </c>
      <c r="K32" s="3">
        <f t="shared" si="0"/>
        <v>1</v>
      </c>
      <c r="L32" s="4">
        <f t="shared" si="1"/>
        <v>0.02</v>
      </c>
      <c r="M32" s="3">
        <f t="shared" si="3"/>
        <v>49</v>
      </c>
      <c r="N32" s="7">
        <f t="shared" si="2"/>
        <v>0.98</v>
      </c>
    </row>
    <row r="33" spans="1:14" x14ac:dyDescent="0.25">
      <c r="A33" s="1">
        <v>12</v>
      </c>
      <c r="B33" s="1">
        <v>74.7</v>
      </c>
      <c r="C33" s="1">
        <v>66.900000000000006</v>
      </c>
      <c r="D33" s="1">
        <v>272.89999999999998</v>
      </c>
      <c r="E33" s="1">
        <v>2.8</v>
      </c>
      <c r="F33" s="1">
        <v>2</v>
      </c>
      <c r="I33" s="5"/>
      <c r="J33" s="3">
        <v>7</v>
      </c>
      <c r="K33" s="3">
        <f t="shared" si="0"/>
        <v>1</v>
      </c>
      <c r="L33" s="4">
        <f t="shared" si="1"/>
        <v>0.02</v>
      </c>
      <c r="M33" s="3">
        <f t="shared" si="3"/>
        <v>50</v>
      </c>
      <c r="N33" s="4">
        <f t="shared" si="2"/>
        <v>1</v>
      </c>
    </row>
    <row r="34" spans="1:14" x14ac:dyDescent="0.25">
      <c r="A34" s="1">
        <v>13</v>
      </c>
      <c r="B34" s="1">
        <v>74.5</v>
      </c>
      <c r="C34" s="1">
        <v>66.099999999999994</v>
      </c>
      <c r="D34" s="1">
        <v>284.39999999999998</v>
      </c>
      <c r="E34" s="1">
        <v>2.9</v>
      </c>
      <c r="F34" s="1">
        <v>2</v>
      </c>
      <c r="I34" s="5"/>
      <c r="K34" s="6">
        <f>SUM(K27:K33)</f>
        <v>50</v>
      </c>
    </row>
    <row r="35" spans="1:14" x14ac:dyDescent="0.25">
      <c r="A35" s="1">
        <v>14</v>
      </c>
      <c r="B35" s="1">
        <v>97.3</v>
      </c>
      <c r="C35" s="1">
        <v>79.099999999999994</v>
      </c>
      <c r="D35" s="1">
        <v>279.89999999999998</v>
      </c>
      <c r="E35" s="1">
        <v>1.5</v>
      </c>
      <c r="F35" s="1">
        <v>6</v>
      </c>
      <c r="I35" s="5"/>
    </row>
    <row r="36" spans="1:14" x14ac:dyDescent="0.25">
      <c r="A36" s="1">
        <v>15</v>
      </c>
      <c r="B36" s="1">
        <v>76.599999999999994</v>
      </c>
      <c r="C36" s="1">
        <v>67.5</v>
      </c>
      <c r="D36" s="1">
        <v>248.2</v>
      </c>
      <c r="E36" s="1">
        <v>2.5</v>
      </c>
      <c r="F36" s="1">
        <v>2</v>
      </c>
      <c r="I36" s="5" t="s">
        <v>19</v>
      </c>
      <c r="J36" s="5" t="s">
        <v>20</v>
      </c>
      <c r="K36">
        <f>AVERAGE(importeviv)</f>
        <v>252.5500000000001</v>
      </c>
      <c r="L36" t="s">
        <v>32</v>
      </c>
    </row>
    <row r="37" spans="1:14" x14ac:dyDescent="0.25">
      <c r="A37" s="1">
        <v>16</v>
      </c>
      <c r="B37" s="1">
        <v>94</v>
      </c>
      <c r="C37" s="1">
        <v>84.3</v>
      </c>
      <c r="D37" s="1">
        <v>272</v>
      </c>
      <c r="E37" s="1">
        <v>1.8</v>
      </c>
      <c r="F37" s="1">
        <v>2</v>
      </c>
      <c r="I37" s="5"/>
      <c r="J37" s="5"/>
    </row>
    <row r="38" spans="1:14" x14ac:dyDescent="0.25">
      <c r="A38" s="1">
        <v>17</v>
      </c>
      <c r="B38" s="1">
        <v>104.9</v>
      </c>
      <c r="C38" s="1">
        <v>88.4</v>
      </c>
      <c r="D38" s="1">
        <v>302.60000000000002</v>
      </c>
      <c r="E38" s="1">
        <v>1.5</v>
      </c>
      <c r="F38" s="1">
        <v>1</v>
      </c>
      <c r="I38" s="5" t="s">
        <v>21</v>
      </c>
      <c r="J38" s="5" t="s">
        <v>25</v>
      </c>
      <c r="K38">
        <f>_xlfn.STDEV.P(importeviv)</f>
        <v>51.215104217407664</v>
      </c>
      <c r="L38" t="s">
        <v>32</v>
      </c>
    </row>
    <row r="39" spans="1:14" x14ac:dyDescent="0.25">
      <c r="A39" s="1">
        <v>18</v>
      </c>
      <c r="B39" s="1">
        <v>97.6</v>
      </c>
      <c r="C39" s="1">
        <v>83.7</v>
      </c>
      <c r="D39" s="1">
        <v>308.5</v>
      </c>
      <c r="E39" s="1">
        <v>1.7</v>
      </c>
      <c r="F39" s="1">
        <v>1</v>
      </c>
      <c r="I39" s="5"/>
      <c r="J39" s="5" t="s">
        <v>26</v>
      </c>
      <c r="K39">
        <f>K38/K36</f>
        <v>0.20279193909090337</v>
      </c>
      <c r="L39" t="s">
        <v>39</v>
      </c>
    </row>
    <row r="40" spans="1:14" x14ac:dyDescent="0.25">
      <c r="A40" s="1">
        <v>19</v>
      </c>
      <c r="B40" s="1">
        <v>99</v>
      </c>
      <c r="C40" s="1">
        <v>89.6</v>
      </c>
      <c r="D40" s="1">
        <v>320.3</v>
      </c>
      <c r="E40" s="1">
        <v>1.5</v>
      </c>
      <c r="F40" s="1">
        <v>2</v>
      </c>
      <c r="I40" s="5"/>
      <c r="J40" s="5"/>
    </row>
    <row r="41" spans="1:14" x14ac:dyDescent="0.25">
      <c r="A41" s="1">
        <v>20</v>
      </c>
      <c r="B41" s="1">
        <v>32.700000000000003</v>
      </c>
      <c r="C41" s="1">
        <v>25.4</v>
      </c>
      <c r="D41" s="1">
        <v>167.3</v>
      </c>
      <c r="E41" s="1">
        <v>13.2</v>
      </c>
      <c r="F41" s="1">
        <v>1</v>
      </c>
      <c r="I41" s="5" t="s">
        <v>24</v>
      </c>
      <c r="J41" s="5" t="s">
        <v>22</v>
      </c>
      <c r="K41">
        <f>_xlfn.QUARTILE.INC(importeviv,3)</f>
        <v>293.20000000000005</v>
      </c>
      <c r="L41" t="s">
        <v>32</v>
      </c>
    </row>
    <row r="42" spans="1:14" x14ac:dyDescent="0.25">
      <c r="A42" s="1">
        <v>21</v>
      </c>
      <c r="B42" s="1">
        <v>44.4</v>
      </c>
      <c r="C42" s="1">
        <v>40.700000000000003</v>
      </c>
      <c r="D42" s="1">
        <v>172.5</v>
      </c>
      <c r="E42" s="1">
        <v>9.1999999999999993</v>
      </c>
      <c r="F42" s="1">
        <v>2</v>
      </c>
      <c r="I42" s="5"/>
    </row>
    <row r="43" spans="1:14" x14ac:dyDescent="0.25">
      <c r="A43" s="1">
        <v>22</v>
      </c>
      <c r="B43" s="1">
        <v>56.2</v>
      </c>
      <c r="C43" s="1">
        <v>59.7</v>
      </c>
      <c r="D43" s="1">
        <v>209.5</v>
      </c>
      <c r="E43" s="1">
        <v>4.5999999999999996</v>
      </c>
      <c r="F43" s="1">
        <v>1</v>
      </c>
      <c r="I43" s="5" t="s">
        <v>27</v>
      </c>
      <c r="J43" s="5" t="s">
        <v>23</v>
      </c>
      <c r="K43">
        <f>_xlfn.QUARTILE.INC(importeviv,1)</f>
        <v>202.75</v>
      </c>
    </row>
    <row r="44" spans="1:14" x14ac:dyDescent="0.25">
      <c r="A44" s="1">
        <v>23</v>
      </c>
      <c r="B44" s="1">
        <v>77.7</v>
      </c>
      <c r="C44" s="1">
        <v>71.2</v>
      </c>
      <c r="D44" s="1">
        <v>275</v>
      </c>
      <c r="E44" s="1">
        <v>2.2999999999999998</v>
      </c>
      <c r="F44" s="1">
        <v>3</v>
      </c>
      <c r="I44" s="5"/>
      <c r="J44" s="5" t="s">
        <v>28</v>
      </c>
      <c r="K44">
        <f>K41-K43</f>
        <v>90.450000000000045</v>
      </c>
    </row>
    <row r="45" spans="1:14" x14ac:dyDescent="0.25">
      <c r="A45" s="1">
        <v>24</v>
      </c>
      <c r="B45" s="1">
        <v>54.8</v>
      </c>
      <c r="C45" s="1">
        <v>56</v>
      </c>
      <c r="D45" s="1">
        <v>193.7</v>
      </c>
      <c r="E45" s="1">
        <v>5.7</v>
      </c>
      <c r="F45" s="1">
        <v>3</v>
      </c>
      <c r="I45" s="5"/>
      <c r="J45" s="5"/>
    </row>
    <row r="46" spans="1:14" x14ac:dyDescent="0.25">
      <c r="A46" s="1">
        <v>25</v>
      </c>
      <c r="B46" s="1">
        <v>106.7</v>
      </c>
      <c r="C46" s="1">
        <v>89.7</v>
      </c>
      <c r="D46" s="1">
        <v>337.4</v>
      </c>
      <c r="E46" s="1">
        <v>1.4</v>
      </c>
      <c r="F46" s="1">
        <v>2</v>
      </c>
      <c r="I46" s="5" t="s">
        <v>31</v>
      </c>
      <c r="J46" s="5" t="s">
        <v>29</v>
      </c>
      <c r="K46">
        <f>K41+1.5*K44</f>
        <v>428.87500000000011</v>
      </c>
      <c r="L46" t="s">
        <v>32</v>
      </c>
    </row>
    <row r="47" spans="1:14" x14ac:dyDescent="0.25">
      <c r="A47" s="1">
        <v>26</v>
      </c>
      <c r="B47" s="1">
        <v>73.5</v>
      </c>
      <c r="C47" s="1">
        <v>72.2</v>
      </c>
      <c r="D47" s="1">
        <v>266.8</v>
      </c>
      <c r="E47" s="1">
        <v>3.2</v>
      </c>
      <c r="F47" s="1">
        <v>1</v>
      </c>
      <c r="I47" s="5"/>
      <c r="J47" s="5"/>
    </row>
    <row r="48" spans="1:14" x14ac:dyDescent="0.25">
      <c r="A48" s="1">
        <v>27</v>
      </c>
      <c r="B48" s="1">
        <v>53.8</v>
      </c>
      <c r="C48" s="1">
        <v>49.4</v>
      </c>
      <c r="D48" s="1">
        <v>194.2</v>
      </c>
      <c r="E48" s="1">
        <v>5.9</v>
      </c>
      <c r="F48" s="1">
        <v>2</v>
      </c>
      <c r="I48" s="5"/>
      <c r="J48" s="5" t="s">
        <v>30</v>
      </c>
      <c r="K48">
        <f>MAX(importeviv)</f>
        <v>348.8</v>
      </c>
      <c r="L48" t="s">
        <v>32</v>
      </c>
      <c r="M48" t="s">
        <v>33</v>
      </c>
    </row>
    <row r="49" spans="1:13" x14ac:dyDescent="0.25">
      <c r="A49" s="1">
        <v>28</v>
      </c>
      <c r="B49" s="1">
        <v>66.400000000000006</v>
      </c>
      <c r="C49" s="1">
        <v>62.6</v>
      </c>
      <c r="D49" s="1">
        <v>263.60000000000002</v>
      </c>
      <c r="E49" s="1">
        <v>3.4</v>
      </c>
      <c r="F49" s="1">
        <v>2</v>
      </c>
      <c r="I49" s="5"/>
      <c r="J49" s="5"/>
    </row>
    <row r="50" spans="1:13" x14ac:dyDescent="0.25">
      <c r="A50" s="1">
        <v>29</v>
      </c>
      <c r="B50" s="1">
        <v>98.2</v>
      </c>
      <c r="C50" s="1">
        <v>85.9</v>
      </c>
      <c r="D50" s="1">
        <v>322.8</v>
      </c>
      <c r="E50" s="1">
        <v>1.6</v>
      </c>
      <c r="F50" s="1">
        <v>4</v>
      </c>
      <c r="I50" s="5" t="s">
        <v>34</v>
      </c>
      <c r="J50" s="5" t="s">
        <v>35</v>
      </c>
      <c r="K50">
        <f>_xlfn.SKEW.P(importeviv)</f>
        <v>-0.12760795350272169</v>
      </c>
      <c r="M50" t="s">
        <v>37</v>
      </c>
    </row>
    <row r="51" spans="1:13" x14ac:dyDescent="0.25">
      <c r="A51" s="1">
        <v>30</v>
      </c>
      <c r="B51" s="1">
        <v>58.1</v>
      </c>
      <c r="C51" s="1">
        <v>56.3</v>
      </c>
      <c r="D51" s="1">
        <v>219.6</v>
      </c>
      <c r="E51" s="1">
        <v>4.7</v>
      </c>
      <c r="F51" s="1">
        <v>2</v>
      </c>
      <c r="J51" s="5" t="s">
        <v>36</v>
      </c>
      <c r="K51">
        <f>KURT(importeviv)</f>
        <v>-1.1164858721874213</v>
      </c>
      <c r="M51" t="s">
        <v>38</v>
      </c>
    </row>
    <row r="52" spans="1:13" x14ac:dyDescent="0.25">
      <c r="A52" s="1">
        <v>31</v>
      </c>
      <c r="B52" s="1">
        <v>36.799999999999997</v>
      </c>
      <c r="C52" s="1">
        <v>31.7</v>
      </c>
      <c r="D52" s="1">
        <v>193.2</v>
      </c>
      <c r="E52" s="1">
        <v>10.8</v>
      </c>
      <c r="F52" s="1">
        <v>2</v>
      </c>
      <c r="J52" s="5"/>
    </row>
    <row r="53" spans="1:13" x14ac:dyDescent="0.25">
      <c r="A53" s="1">
        <v>32</v>
      </c>
      <c r="B53" s="1">
        <v>43.2</v>
      </c>
      <c r="C53" s="1">
        <v>47.8</v>
      </c>
      <c r="D53" s="1">
        <v>202.4</v>
      </c>
      <c r="E53" s="1">
        <v>11</v>
      </c>
      <c r="F53" s="1">
        <v>5</v>
      </c>
      <c r="J53" s="5"/>
    </row>
    <row r="54" spans="1:13" x14ac:dyDescent="0.25">
      <c r="A54" s="1">
        <v>33</v>
      </c>
      <c r="B54" s="1">
        <v>64.7</v>
      </c>
      <c r="C54" s="1">
        <v>66</v>
      </c>
      <c r="D54" s="1">
        <v>231.1</v>
      </c>
      <c r="E54" s="1">
        <v>4.4000000000000004</v>
      </c>
      <c r="F54" s="1">
        <v>2</v>
      </c>
    </row>
    <row r="55" spans="1:13" x14ac:dyDescent="0.25">
      <c r="A55" s="1">
        <v>34</v>
      </c>
      <c r="B55" s="1">
        <v>79.8</v>
      </c>
      <c r="C55" s="1">
        <v>72.3</v>
      </c>
      <c r="D55" s="1">
        <v>248.5</v>
      </c>
      <c r="E55" s="1">
        <v>2.6</v>
      </c>
      <c r="F55" s="1">
        <v>4</v>
      </c>
      <c r="J55" s="5"/>
    </row>
    <row r="56" spans="1:13" x14ac:dyDescent="0.25">
      <c r="A56" s="1">
        <v>35</v>
      </c>
      <c r="B56" s="1">
        <v>100.8</v>
      </c>
      <c r="C56" s="1">
        <v>85.9</v>
      </c>
      <c r="D56" s="1">
        <v>309.60000000000002</v>
      </c>
      <c r="E56" s="1">
        <v>1.4</v>
      </c>
      <c r="F56" s="1">
        <v>2</v>
      </c>
      <c r="J56" s="5"/>
    </row>
    <row r="57" spans="1:13" x14ac:dyDescent="0.25">
      <c r="A57" s="1">
        <v>36</v>
      </c>
      <c r="B57" s="1">
        <v>59.5</v>
      </c>
      <c r="C57" s="1">
        <v>54.4</v>
      </c>
      <c r="D57" s="1">
        <v>245.7</v>
      </c>
      <c r="E57" s="1">
        <v>4.5999999999999996</v>
      </c>
      <c r="F57" s="1">
        <v>2</v>
      </c>
      <c r="J57" s="5"/>
    </row>
    <row r="58" spans="1:13" x14ac:dyDescent="0.25">
      <c r="A58" s="1">
        <v>37</v>
      </c>
      <c r="B58" s="1">
        <v>103.2</v>
      </c>
      <c r="C58" s="1">
        <v>86</v>
      </c>
      <c r="D58" s="1">
        <v>315.8</v>
      </c>
      <c r="E58" s="1">
        <v>1.5</v>
      </c>
      <c r="F58" s="1">
        <v>5</v>
      </c>
    </row>
    <row r="59" spans="1:13" x14ac:dyDescent="0.25">
      <c r="A59" s="1">
        <v>38</v>
      </c>
      <c r="B59" s="1">
        <v>30.5</v>
      </c>
      <c r="C59" s="1">
        <v>22.8</v>
      </c>
      <c r="D59" s="1">
        <v>177.6</v>
      </c>
      <c r="E59" s="1">
        <v>16.7</v>
      </c>
      <c r="F59" s="1">
        <v>2</v>
      </c>
    </row>
    <row r="60" spans="1:13" x14ac:dyDescent="0.25">
      <c r="A60" s="1">
        <v>39</v>
      </c>
      <c r="B60" s="1">
        <v>99.6</v>
      </c>
      <c r="C60" s="1">
        <v>83.7</v>
      </c>
      <c r="D60" s="1">
        <v>318.60000000000002</v>
      </c>
      <c r="E60" s="1">
        <v>1.5</v>
      </c>
      <c r="F60" s="1">
        <v>2</v>
      </c>
    </row>
    <row r="61" spans="1:13" x14ac:dyDescent="0.25">
      <c r="A61" s="1">
        <v>40</v>
      </c>
      <c r="B61" s="1">
        <v>79</v>
      </c>
      <c r="C61" s="1">
        <v>76</v>
      </c>
      <c r="D61" s="1">
        <v>283.10000000000002</v>
      </c>
      <c r="E61" s="1">
        <v>2.7</v>
      </c>
      <c r="F61" s="1">
        <v>2</v>
      </c>
    </row>
    <row r="62" spans="1:13" x14ac:dyDescent="0.25">
      <c r="A62" s="1">
        <v>41</v>
      </c>
      <c r="B62" s="1">
        <v>45.9</v>
      </c>
      <c r="C62" s="1">
        <v>50.5</v>
      </c>
      <c r="D62" s="1">
        <v>182.5</v>
      </c>
      <c r="E62" s="1">
        <v>9.6</v>
      </c>
      <c r="F62" s="1">
        <v>5</v>
      </c>
    </row>
    <row r="63" spans="1:13" x14ac:dyDescent="0.25">
      <c r="A63" s="1">
        <v>42</v>
      </c>
      <c r="B63" s="1">
        <v>68.5</v>
      </c>
      <c r="C63" s="1">
        <v>61.6</v>
      </c>
      <c r="D63" s="1">
        <v>245.1</v>
      </c>
      <c r="E63" s="1">
        <v>3.9</v>
      </c>
      <c r="F63" s="1">
        <v>4</v>
      </c>
    </row>
    <row r="64" spans="1:13" x14ac:dyDescent="0.25">
      <c r="A64" s="1">
        <v>43</v>
      </c>
      <c r="B64" s="1">
        <v>102.9</v>
      </c>
      <c r="C64" s="1">
        <v>86.2</v>
      </c>
      <c r="D64" s="1">
        <v>294.10000000000002</v>
      </c>
      <c r="E64" s="1">
        <v>1.4</v>
      </c>
      <c r="F64" s="1">
        <v>1</v>
      </c>
    </row>
    <row r="65" spans="1:6" x14ac:dyDescent="0.25">
      <c r="A65" s="1">
        <v>44</v>
      </c>
      <c r="B65" s="1">
        <v>78.099999999999994</v>
      </c>
      <c r="C65" s="1">
        <v>73.5</v>
      </c>
      <c r="D65" s="1">
        <v>261.2</v>
      </c>
      <c r="E65" s="1">
        <v>2.2999999999999998</v>
      </c>
      <c r="F65" s="1">
        <v>3</v>
      </c>
    </row>
    <row r="66" spans="1:6" x14ac:dyDescent="0.25">
      <c r="A66" s="1">
        <v>45</v>
      </c>
      <c r="B66" s="1">
        <v>67.599999999999994</v>
      </c>
      <c r="C66" s="1">
        <v>65.099999999999994</v>
      </c>
      <c r="D66" s="1">
        <v>262.2</v>
      </c>
      <c r="E66" s="1">
        <v>3.9</v>
      </c>
      <c r="F66" s="1">
        <v>3</v>
      </c>
    </row>
    <row r="67" spans="1:6" x14ac:dyDescent="0.25">
      <c r="A67" s="1">
        <v>46</v>
      </c>
      <c r="B67" s="1">
        <v>99.2</v>
      </c>
      <c r="C67" s="1">
        <v>88.5</v>
      </c>
      <c r="D67" s="1">
        <v>310.7</v>
      </c>
      <c r="E67" s="1">
        <v>1.6</v>
      </c>
      <c r="F67" s="1">
        <v>1</v>
      </c>
    </row>
    <row r="68" spans="1:6" x14ac:dyDescent="0.25">
      <c r="A68" s="1">
        <v>47</v>
      </c>
      <c r="B68" s="1">
        <v>39.299999999999997</v>
      </c>
      <c r="C68" s="1">
        <v>34.5</v>
      </c>
      <c r="D68" s="1">
        <v>186.7</v>
      </c>
      <c r="E68" s="1">
        <v>9.6999999999999993</v>
      </c>
      <c r="F68" s="1">
        <v>2</v>
      </c>
    </row>
    <row r="69" spans="1:6" x14ac:dyDescent="0.25">
      <c r="A69" s="1">
        <v>48</v>
      </c>
      <c r="B69" s="1">
        <v>54.7</v>
      </c>
      <c r="C69" s="1">
        <v>54.6</v>
      </c>
      <c r="D69" s="1">
        <v>189.7</v>
      </c>
      <c r="E69" s="1">
        <v>6.5</v>
      </c>
      <c r="F69" s="1">
        <v>3</v>
      </c>
    </row>
    <row r="70" spans="1:6" x14ac:dyDescent="0.25">
      <c r="A70" s="1">
        <v>49</v>
      </c>
      <c r="B70" s="1">
        <v>108.3</v>
      </c>
      <c r="C70" s="1">
        <v>88.9</v>
      </c>
      <c r="D70" s="1">
        <v>348.8</v>
      </c>
      <c r="E70" s="1">
        <v>1.4</v>
      </c>
      <c r="F70" s="1">
        <v>1</v>
      </c>
    </row>
    <row r="71" spans="1:6" x14ac:dyDescent="0.25">
      <c r="A71" s="1">
        <v>50</v>
      </c>
      <c r="B71" s="1">
        <v>46.6</v>
      </c>
      <c r="C71" s="1">
        <v>50.3</v>
      </c>
      <c r="D71" s="1">
        <v>203.8</v>
      </c>
      <c r="E71" s="1">
        <v>9.6999999999999993</v>
      </c>
      <c r="F71" s="1">
        <v>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Datos</vt:lpstr>
      <vt:lpstr>habitaciones</vt:lpstr>
      <vt:lpstr>importeviv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2020-04-08T23:57:46Z</dcterms:modified>
</cp:coreProperties>
</file>