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Datos" sheetId="2" r:id="rId1"/>
  </sheets>
  <definedNames>
    <definedName name="_xlchart.v1.0" hidden="1">Datos!$E$25:$E$74</definedName>
    <definedName name="gastos">Datos!$C$25:$C$74</definedName>
    <definedName name="habitaciones">Datos!$F$25:$F$74</definedName>
    <definedName name="importeviv">Datos!$D$25:$D$74</definedName>
    <definedName name="ingresos">Datos!$B$25:$B$74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3" i="2" l="1"/>
  <c r="K71" i="2"/>
  <c r="L48" i="2"/>
  <c r="K48" i="2"/>
  <c r="L47" i="2"/>
  <c r="K47" i="2"/>
  <c r="K44" i="2"/>
  <c r="K38" i="2"/>
  <c r="K37" i="2"/>
  <c r="K52" i="2" l="1"/>
  <c r="L52" i="2"/>
  <c r="K39" i="2"/>
  <c r="K49" i="2"/>
  <c r="L49" i="2"/>
  <c r="J28" i="2" l="1"/>
  <c r="K28" i="2" s="1"/>
  <c r="J29" i="2" s="1"/>
  <c r="K29" i="2" s="1"/>
  <c r="J30" i="2" s="1"/>
  <c r="K30" i="2" s="1"/>
  <c r="J31" i="2" s="1"/>
  <c r="K31" i="2" s="1"/>
  <c r="J32" i="2" s="1"/>
  <c r="K32" i="2" s="1"/>
  <c r="J33" i="2" s="1"/>
  <c r="K33" i="2" s="1"/>
  <c r="J34" i="2" s="1"/>
  <c r="K34" i="2" s="1"/>
  <c r="M28" i="2" l="1" a="1"/>
  <c r="M31" i="2" s="1"/>
  <c r="L28" i="2"/>
  <c r="L31" i="2"/>
  <c r="L33" i="2"/>
  <c r="L29" i="2"/>
  <c r="L32" i="2"/>
  <c r="L34" i="2"/>
  <c r="K42" i="2" s="1"/>
  <c r="L30" i="2"/>
  <c r="M32" i="2" l="1"/>
  <c r="M29" i="2"/>
  <c r="M33" i="2"/>
  <c r="M34" i="2"/>
  <c r="M35" i="2" s="1"/>
  <c r="N29" i="2" s="1"/>
  <c r="M28" i="2"/>
  <c r="M30" i="2"/>
  <c r="O28" i="2"/>
  <c r="N34" i="2" l="1"/>
  <c r="N30" i="2"/>
  <c r="O29" i="2"/>
  <c r="P28" i="2"/>
  <c r="N28" i="2"/>
  <c r="N31" i="2"/>
  <c r="N32" i="2"/>
  <c r="N33" i="2"/>
  <c r="P29" i="2" l="1"/>
  <c r="O30" i="2"/>
  <c r="O31" i="2" l="1"/>
  <c r="P30" i="2"/>
  <c r="O32" i="2" l="1"/>
  <c r="P31" i="2"/>
  <c r="O33" i="2" l="1"/>
  <c r="P32" i="2"/>
  <c r="O34" i="2" l="1"/>
  <c r="P34" i="2" s="1"/>
  <c r="P33" i="2"/>
</calcChain>
</file>

<file path=xl/sharedStrings.xml><?xml version="1.0" encoding="utf-8"?>
<sst xmlns="http://schemas.openxmlformats.org/spreadsheetml/2006/main" count="46" uniqueCount="41">
  <si>
    <t>Ingresos</t>
  </si>
  <si>
    <t>Gastos</t>
  </si>
  <si>
    <t>Importe Vivienda</t>
  </si>
  <si>
    <t>Subvención</t>
  </si>
  <si>
    <t>Id</t>
  </si>
  <si>
    <t>Habitaciones</t>
  </si>
  <si>
    <t>A)</t>
  </si>
  <si>
    <t>B) y C)</t>
  </si>
  <si>
    <t>D)</t>
  </si>
  <si>
    <t>xi</t>
  </si>
  <si>
    <t>ni</t>
  </si>
  <si>
    <t>fi</t>
  </si>
  <si>
    <t>Ni</t>
  </si>
  <si>
    <t>Fi</t>
  </si>
  <si>
    <t>E)</t>
  </si>
  <si>
    <t>Media</t>
  </si>
  <si>
    <t>F)</t>
  </si>
  <si>
    <t>G)</t>
  </si>
  <si>
    <t>S</t>
  </si>
  <si>
    <t>CV</t>
  </si>
  <si>
    <t>H)</t>
  </si>
  <si>
    <t>m€</t>
  </si>
  <si>
    <t>CAF</t>
  </si>
  <si>
    <t>CK</t>
  </si>
  <si>
    <t>Ligeramente platicúrtica</t>
  </si>
  <si>
    <t>Li-1</t>
  </si>
  <si>
    <t>Li</t>
  </si>
  <si>
    <t>Amplitud</t>
  </si>
  <si>
    <t>Empezar en</t>
  </si>
  <si>
    <t>P15</t>
  </si>
  <si>
    <t>P85</t>
  </si>
  <si>
    <t>Rec</t>
  </si>
  <si>
    <t>Moda(gasto)</t>
  </si>
  <si>
    <t>Moda(Habitaciones)</t>
  </si>
  <si>
    <t>X</t>
  </si>
  <si>
    <t>Z</t>
  </si>
  <si>
    <t>I)</t>
  </si>
  <si>
    <t>Clara asimetría positiva y se aprecian tres atípicos superiores</t>
  </si>
  <si>
    <t>J) y K)</t>
  </si>
  <si>
    <t>Cierta asimétrica a la izquierda</t>
  </si>
  <si>
    <t>L) y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</si>
</sst>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0"/>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11">
    <xf numFmtId="0" fontId="0" fillId="0" borderId="0" xfId="0"/>
    <xf numFmtId="0" fontId="0" fillId="2" borderId="1" xfId="0" applyFill="1" applyBorder="1"/>
    <xf numFmtId="0" fontId="1" fillId="3" borderId="1" xfId="0" applyFont="1" applyFill="1" applyBorder="1"/>
    <xf numFmtId="0" fontId="3" fillId="0" borderId="0" xfId="0" applyFont="1"/>
    <xf numFmtId="0" fontId="0" fillId="4" borderId="1" xfId="0" applyFill="1" applyBorder="1"/>
    <xf numFmtId="0" fontId="3" fillId="2" borderId="1" xfId="0" applyFont="1" applyFill="1" applyBorder="1"/>
    <xf numFmtId="9" fontId="0" fillId="2" borderId="1" xfId="1" applyFont="1" applyFill="1" applyBorder="1"/>
    <xf numFmtId="9" fontId="5" fillId="2" borderId="1" xfId="1" applyFont="1" applyFill="1" applyBorder="1"/>
    <xf numFmtId="0" fontId="4" fillId="0" borderId="0" xfId="0" applyFont="1"/>
    <xf numFmtId="2" fontId="0" fillId="0" borderId="0" xfId="0" applyNumberFormat="1"/>
    <xf numFmtId="0" fontId="4" fillId="2" borderId="1" xfId="0" applyFont="1" applyFill="1" applyBorder="1"/>
  </cellXfs>
  <cellStyles count="2">
    <cellStyle name="Normal" xfId="0" builtinId="0"/>
    <cellStyle name="Porcentaje"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_xlchart.v1.0</cx:f>
      </cx:numDim>
    </cx:data>
  </cx:chartData>
  <cx:chart>
    <cx:plotArea>
      <cx:plotAreaRegion>
        <cx:series layoutId="boxWhisker" uniqueId="{79BB3B66-7114-4DC8-B42E-D511505FCA50}">
          <cx:dataId val="0"/>
          <cx:layoutPr>
            <cx:visibility meanLine="0" meanMarker="1" nonoutliers="0" outliers="1"/>
            <cx:statistics quartileMethod="exclusive"/>
          </cx:layoutPr>
        </cx:series>
      </cx:plotAreaRegion>
      <cx:axis id="0" hidden="1">
        <cx:catScaling gapWidth="1"/>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rot="-60000000" vert="horz"/>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rot="-60000000" vert="horz"/>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rot="0" vert="horz"/>
  </cs:title>
  <cs:trendline>
    <cs:lnRef idx="0"/>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bodyPr rot="-60000000" vert="horz"/>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180975</xdr:rowOff>
    </xdr:from>
    <xdr:ext cx="9486900" cy="3971926"/>
    <xdr:sp macro="" textlink="">
      <xdr:nvSpPr>
        <xdr:cNvPr id="2" name="CuadroTexto 1"/>
        <xdr:cNvSpPr txBox="1"/>
      </xdr:nvSpPr>
      <xdr:spPr>
        <a:xfrm>
          <a:off x="142875" y="180975"/>
          <a:ext cx="9486900" cy="3971926"/>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ES" sz="1200">
              <a:solidFill>
                <a:schemeClr val="accent1">
                  <a:lumMod val="50000"/>
                </a:schemeClr>
              </a:solidFill>
              <a:latin typeface="Bookman Old Style" panose="02050604050505020204" pitchFamily="18" charset="0"/>
            </a:rPr>
            <a:t>Se</a:t>
          </a:r>
          <a:r>
            <a:rPr lang="es-ES" sz="1200" baseline="0">
              <a:solidFill>
                <a:schemeClr val="accent1">
                  <a:lumMod val="50000"/>
                </a:schemeClr>
              </a:solidFill>
              <a:latin typeface="Bookman Old Style" panose="02050604050505020204" pitchFamily="18" charset="0"/>
            </a:rPr>
            <a:t> ha realizado un estudio en un conjunto de familias que solicitaron una subvención municipal para la adquisición de una vivienda. Se ha recogido información del los ingresos familiares anuales, los gastos familiares anuales, el importe de la vivienda adquirida, el importe de la subvención recibida y el número de habitaciones de la vivienda. Todos los importes están medidos en miles de euros</a:t>
          </a:r>
        </a:p>
        <a:p>
          <a:endParaRPr lang="es-ES" sz="1200" baseline="0">
            <a:solidFill>
              <a:schemeClr val="accent1">
                <a:lumMod val="50000"/>
              </a:schemeClr>
            </a:solidFill>
            <a:latin typeface="Bookman Old Style" panose="02050604050505020204" pitchFamily="18" charset="0"/>
          </a:endParaRPr>
        </a:p>
        <a:p>
          <a:r>
            <a:rPr lang="es-ES" sz="1200" baseline="0">
              <a:solidFill>
                <a:schemeClr val="accent1">
                  <a:lumMod val="50000"/>
                </a:schemeClr>
              </a:solidFill>
              <a:latin typeface="Bookman Old Style" panose="02050604050505020204" pitchFamily="18" charset="0"/>
            </a:rPr>
            <a:t>A) </a:t>
          </a:r>
          <a:r>
            <a:rPr lang="es-ES" sz="1200">
              <a:solidFill>
                <a:schemeClr val="accent1">
                  <a:lumMod val="50000"/>
                </a:schemeClr>
              </a:solidFill>
              <a:latin typeface="Bookman Old Style" panose="02050604050505020204" pitchFamily="18" charset="0"/>
            </a:rPr>
            <a:t>Obtén la distribución de frecuencias lo más completa posible para la variable </a:t>
          </a:r>
          <a:r>
            <a:rPr lang="es-ES" sz="1200" b="1">
              <a:solidFill>
                <a:schemeClr val="accent1">
                  <a:lumMod val="50000"/>
                </a:schemeClr>
              </a:solidFill>
              <a:latin typeface="Bookman Old Style" panose="02050604050505020204" pitchFamily="18" charset="0"/>
            </a:rPr>
            <a:t>Gastos. </a:t>
          </a:r>
          <a:r>
            <a:rPr lang="es-ES" sz="1200" b="0">
              <a:solidFill>
                <a:schemeClr val="accent1">
                  <a:lumMod val="50000"/>
                </a:schemeClr>
              </a:solidFill>
              <a:latin typeface="Bookman Old Style" panose="02050604050505020204" pitchFamily="18" charset="0"/>
            </a:rPr>
            <a:t>Considera 7 intervalos de amplitud 10 mil €, comenzando en 22 mil €. </a:t>
          </a:r>
          <a:r>
            <a:rPr lang="es-ES" sz="1200">
              <a:solidFill>
                <a:schemeClr val="accent1">
                  <a:lumMod val="50000"/>
                </a:schemeClr>
              </a:solidFill>
              <a:latin typeface="Bookman Old Style" panose="02050604050505020204" pitchFamily="18" charset="0"/>
            </a:rPr>
            <a:t>Responde las siguientes cuestiones: ¿Qué porcentaje de familias tienen un gasto anual entre 42 y 52 mil €? ¿Qué porcentaje de familas tienen unos gastos ingeriores a 82 mil euros?</a:t>
          </a:r>
        </a:p>
        <a:p>
          <a:r>
            <a:rPr lang="es-ES" sz="1200" baseline="0">
              <a:solidFill>
                <a:schemeClr val="accent1">
                  <a:lumMod val="50000"/>
                </a:schemeClr>
              </a:solidFill>
              <a:latin typeface="Bookman Old Style" panose="02050604050505020204" pitchFamily="18" charset="0"/>
            </a:rPr>
            <a:t>B) ¿Qué medidas hay que calcular si q</a:t>
          </a:r>
          <a:r>
            <a:rPr lang="es-ES" sz="1200">
              <a:solidFill>
                <a:schemeClr val="accent1">
                  <a:lumMod val="50000"/>
                </a:schemeClr>
              </a:solidFill>
              <a:latin typeface="Bookman Old Style" panose="02050604050505020204" pitchFamily="18" charset="0"/>
            </a:rPr>
            <a:t>ueremos saber entre qué valores del </a:t>
          </a:r>
          <a:r>
            <a:rPr lang="es-ES" sz="1200" b="1">
              <a:solidFill>
                <a:schemeClr val="accent1">
                  <a:lumMod val="50000"/>
                </a:schemeClr>
              </a:solidFill>
              <a:latin typeface="Bookman Old Style" panose="02050604050505020204" pitchFamily="18" charset="0"/>
            </a:rPr>
            <a:t>Gasto</a:t>
          </a:r>
          <a:r>
            <a:rPr lang="es-ES" sz="1200">
              <a:solidFill>
                <a:schemeClr val="accent1">
                  <a:lumMod val="50000"/>
                </a:schemeClr>
              </a:solidFill>
              <a:latin typeface="Bookman Old Style" panose="02050604050505020204" pitchFamily="18" charset="0"/>
            </a:rPr>
            <a:t> se encuentra el 70% central de las familias en lo referente a este concepto? </a:t>
          </a:r>
        </a:p>
        <a:p>
          <a:r>
            <a:rPr lang="es-ES" sz="1200" baseline="0">
              <a:solidFill>
                <a:schemeClr val="accent1">
                  <a:lumMod val="50000"/>
                </a:schemeClr>
              </a:solidFill>
              <a:latin typeface="Bookman Old Style" panose="02050604050505020204" pitchFamily="18" charset="0"/>
            </a:rPr>
            <a:t>C) </a:t>
          </a:r>
          <a:r>
            <a:rPr lang="es-ES" sz="1200">
              <a:solidFill>
                <a:schemeClr val="accent1">
                  <a:lumMod val="50000"/>
                </a:schemeClr>
              </a:solidFill>
              <a:latin typeface="Bookman Old Style" panose="02050604050505020204" pitchFamily="18" charset="0"/>
            </a:rPr>
            <a:t>¿Cuál es el la anchura del intervalo anterior?</a:t>
          </a:r>
        </a:p>
        <a:p>
          <a:r>
            <a:rPr lang="es-ES" sz="1200">
              <a:solidFill>
                <a:schemeClr val="accent1">
                  <a:lumMod val="50000"/>
                </a:schemeClr>
              </a:solidFill>
              <a:latin typeface="Bookman Old Style" panose="02050604050505020204" pitchFamily="18" charset="0"/>
            </a:rPr>
            <a:t>D) ¿Cuál es el valor más frecuente de la variable </a:t>
          </a:r>
          <a:r>
            <a:rPr lang="es-ES" sz="1200" b="1">
              <a:solidFill>
                <a:schemeClr val="accent1">
                  <a:lumMod val="50000"/>
                </a:schemeClr>
              </a:solidFill>
              <a:latin typeface="Bookman Old Style" panose="02050604050505020204" pitchFamily="18" charset="0"/>
            </a:rPr>
            <a:t>Gasto</a:t>
          </a:r>
          <a:r>
            <a:rPr lang="es-ES" sz="1200">
              <a:solidFill>
                <a:schemeClr val="accent1">
                  <a:lumMod val="50000"/>
                </a:schemeClr>
              </a:solidFill>
              <a:latin typeface="Bookman Old Style" panose="02050604050505020204" pitchFamily="18" charset="0"/>
            </a:rPr>
            <a:t>?</a:t>
          </a:r>
        </a:p>
        <a:p>
          <a:r>
            <a:rPr lang="es-ES" sz="1200">
              <a:solidFill>
                <a:schemeClr val="accent1">
                  <a:lumMod val="50000"/>
                </a:schemeClr>
              </a:solidFill>
              <a:latin typeface="Bookman Old Style" panose="02050604050505020204" pitchFamily="18" charset="0"/>
            </a:rPr>
            <a:t>E) ¿Cuál es el valor más frecuente para la variable </a:t>
          </a:r>
          <a:r>
            <a:rPr lang="es-ES" sz="1200" b="1">
              <a:solidFill>
                <a:schemeClr val="accent1">
                  <a:lumMod val="50000"/>
                </a:schemeClr>
              </a:solidFill>
              <a:latin typeface="Bookman Old Style" panose="02050604050505020204" pitchFamily="18" charset="0"/>
            </a:rPr>
            <a:t>Habitaciones</a:t>
          </a:r>
          <a:r>
            <a:rPr lang="es-ES" sz="1200">
              <a:solidFill>
                <a:schemeClr val="accent1">
                  <a:lumMod val="50000"/>
                </a:schemeClr>
              </a:solidFill>
              <a:latin typeface="Bookman Old Style" panose="02050604050505020204" pitchFamily="18" charset="0"/>
            </a:rPr>
            <a:t>?</a:t>
          </a:r>
        </a:p>
        <a:p>
          <a:r>
            <a:rPr lang="es-ES" sz="1200">
              <a:solidFill>
                <a:schemeClr val="accent1">
                  <a:lumMod val="50000"/>
                </a:schemeClr>
              </a:solidFill>
              <a:latin typeface="Bookman Old Style" panose="02050604050505020204" pitchFamily="18" charset="0"/>
            </a:rPr>
            <a:t>F) ¿Qué variable es más homogénea, los </a:t>
          </a:r>
          <a:r>
            <a:rPr lang="es-ES" sz="1200" b="1">
              <a:solidFill>
                <a:schemeClr val="accent1">
                  <a:lumMod val="50000"/>
                </a:schemeClr>
              </a:solidFill>
              <a:latin typeface="Bookman Old Style" panose="02050604050505020204" pitchFamily="18" charset="0"/>
            </a:rPr>
            <a:t>ingresos </a:t>
          </a:r>
          <a:r>
            <a:rPr lang="es-ES" sz="1200">
              <a:solidFill>
                <a:schemeClr val="accent1">
                  <a:lumMod val="50000"/>
                </a:schemeClr>
              </a:solidFill>
              <a:latin typeface="Bookman Old Style" panose="02050604050505020204" pitchFamily="18" charset="0"/>
            </a:rPr>
            <a:t>o los </a:t>
          </a:r>
          <a:r>
            <a:rPr lang="es-ES" sz="1200" b="1">
              <a:solidFill>
                <a:schemeClr val="accent1">
                  <a:lumMod val="50000"/>
                </a:schemeClr>
              </a:solidFill>
              <a:latin typeface="Bookman Old Style" panose="02050604050505020204" pitchFamily="18" charset="0"/>
            </a:rPr>
            <a:t>gastos </a:t>
          </a:r>
          <a:r>
            <a:rPr lang="es-ES" sz="1200">
              <a:solidFill>
                <a:schemeClr val="accent1">
                  <a:lumMod val="50000"/>
                </a:schemeClr>
              </a:solidFill>
              <a:latin typeface="Bookman Old Style" panose="02050604050505020204" pitchFamily="18" charset="0"/>
            </a:rPr>
            <a:t>familiares?</a:t>
          </a:r>
        </a:p>
        <a:p>
          <a:r>
            <a:rPr lang="es-ES" sz="1200">
              <a:solidFill>
                <a:schemeClr val="accent1">
                  <a:lumMod val="50000"/>
                </a:schemeClr>
              </a:solidFill>
              <a:latin typeface="Bookman Old Style" panose="02050604050505020204" pitchFamily="18" charset="0"/>
            </a:rPr>
            <a:t>G) En términos relativos, ¿son más altos unos </a:t>
          </a:r>
          <a:r>
            <a:rPr lang="es-ES" sz="1200" b="1">
              <a:solidFill>
                <a:schemeClr val="accent1">
                  <a:lumMod val="50000"/>
                </a:schemeClr>
              </a:solidFill>
              <a:latin typeface="Bookman Old Style" panose="02050604050505020204" pitchFamily="18" charset="0"/>
            </a:rPr>
            <a:t>ingresos </a:t>
          </a:r>
          <a:r>
            <a:rPr lang="es-ES" sz="1200">
              <a:solidFill>
                <a:schemeClr val="accent1">
                  <a:lumMod val="50000"/>
                </a:schemeClr>
              </a:solidFill>
              <a:latin typeface="Bookman Old Style" panose="02050604050505020204" pitchFamily="18" charset="0"/>
            </a:rPr>
            <a:t>de 100.000 € o unos </a:t>
          </a:r>
          <a:r>
            <a:rPr lang="es-ES" sz="1200" b="1">
              <a:solidFill>
                <a:schemeClr val="accent1">
                  <a:lumMod val="50000"/>
                </a:schemeClr>
              </a:solidFill>
              <a:latin typeface="Bookman Old Style" panose="02050604050505020204" pitchFamily="18" charset="0"/>
            </a:rPr>
            <a:t>gastos </a:t>
          </a:r>
          <a:r>
            <a:rPr lang="es-ES" sz="1200">
              <a:solidFill>
                <a:schemeClr val="accent1">
                  <a:lumMod val="50000"/>
                </a:schemeClr>
              </a:solidFill>
              <a:latin typeface="Bookman Old Style" panose="02050604050505020204" pitchFamily="18" charset="0"/>
            </a:rPr>
            <a:t>de 90.000 €?</a:t>
          </a:r>
        </a:p>
        <a:p>
          <a:r>
            <a:rPr lang="es-ES" sz="1200">
              <a:solidFill>
                <a:schemeClr val="accent1">
                  <a:lumMod val="50000"/>
                </a:schemeClr>
              </a:solidFill>
              <a:latin typeface="Bookman Old Style" panose="02050604050505020204" pitchFamily="18" charset="0"/>
            </a:rPr>
            <a:t>H) ¿Cuál de las siguientes imágenes se corresponde con el gráfico de cajas de la variable </a:t>
          </a:r>
          <a:r>
            <a:rPr lang="es-ES" sz="1200" b="1">
              <a:solidFill>
                <a:schemeClr val="accent1">
                  <a:lumMod val="50000"/>
                </a:schemeClr>
              </a:solidFill>
              <a:latin typeface="Bookman Old Style" panose="02050604050505020204" pitchFamily="18" charset="0"/>
            </a:rPr>
            <a:t>Subvención</a:t>
          </a:r>
          <a:r>
            <a:rPr lang="es-ES" sz="1200">
              <a:solidFill>
                <a:schemeClr val="accent1">
                  <a:lumMod val="50000"/>
                </a:schemeClr>
              </a:solidFill>
              <a:latin typeface="Bookman Old Style" panose="02050604050505020204" pitchFamily="18" charset="0"/>
            </a:rPr>
            <a:t>?</a:t>
          </a:r>
        </a:p>
        <a:p>
          <a:r>
            <a:rPr lang="es-ES" sz="1200">
              <a:solidFill>
                <a:schemeClr val="accent1">
                  <a:lumMod val="50000"/>
                </a:schemeClr>
              </a:solidFill>
              <a:latin typeface="Bookman Old Style" panose="02050604050505020204" pitchFamily="18" charset="0"/>
            </a:rPr>
            <a:t>I) ¿Qué puedes destacar del gráfico de cajas de la variable </a:t>
          </a:r>
          <a:r>
            <a:rPr lang="es-ES" sz="1200" b="1">
              <a:solidFill>
                <a:schemeClr val="accent1">
                  <a:lumMod val="50000"/>
                </a:schemeClr>
              </a:solidFill>
              <a:latin typeface="Bookman Old Style" panose="02050604050505020204" pitchFamily="18" charset="0"/>
            </a:rPr>
            <a:t>Subvención</a:t>
          </a:r>
          <a:r>
            <a:rPr lang="es-ES" sz="1200">
              <a:solidFill>
                <a:schemeClr val="accent1">
                  <a:lumMod val="50000"/>
                </a:schemeClr>
              </a:solidFill>
              <a:latin typeface="Bookman Old Style" panose="02050604050505020204" pitchFamily="18" charset="0"/>
            </a:rPr>
            <a:t>?</a:t>
          </a:r>
        </a:p>
        <a:p>
          <a:r>
            <a:rPr lang="es-ES" sz="1200">
              <a:solidFill>
                <a:schemeClr val="accent1">
                  <a:lumMod val="50000"/>
                </a:schemeClr>
              </a:solidFill>
              <a:latin typeface="Bookman Old Style" panose="02050604050505020204" pitchFamily="18" charset="0"/>
            </a:rPr>
            <a:t>J) Calcula una medida que nos permita evaluar la asimetría de la variable </a:t>
          </a:r>
          <a:r>
            <a:rPr lang="es-ES" sz="1200" b="1">
              <a:solidFill>
                <a:schemeClr val="accent1">
                  <a:lumMod val="50000"/>
                </a:schemeClr>
              </a:solidFill>
              <a:latin typeface="Bookman Old Style" panose="02050604050505020204" pitchFamily="18" charset="0"/>
            </a:rPr>
            <a:t>Gastos </a:t>
          </a:r>
          <a:r>
            <a:rPr lang="es-ES" sz="1200">
              <a:solidFill>
                <a:schemeClr val="accent1">
                  <a:lumMod val="50000"/>
                </a:schemeClr>
              </a:solidFill>
              <a:latin typeface="Bookman Old Style" panose="02050604050505020204" pitchFamily="18" charset="0"/>
            </a:rPr>
            <a:t>(redondea al segundo decimal)</a:t>
          </a:r>
        </a:p>
        <a:p>
          <a:r>
            <a:rPr lang="es-ES" sz="1200">
              <a:solidFill>
                <a:schemeClr val="accent1">
                  <a:lumMod val="50000"/>
                </a:schemeClr>
              </a:solidFill>
              <a:latin typeface="Bookman Old Style" panose="02050604050505020204" pitchFamily="18" charset="0"/>
            </a:rPr>
            <a:t>K) ¿Cómo interpretas la anterior medida?</a:t>
          </a:r>
        </a:p>
        <a:p>
          <a:r>
            <a:rPr lang="es-ES" sz="1200">
              <a:solidFill>
                <a:schemeClr val="accent1">
                  <a:lumMod val="50000"/>
                </a:schemeClr>
              </a:solidFill>
              <a:latin typeface="Bookman Old Style" panose="02050604050505020204" pitchFamily="18" charset="0"/>
            </a:rPr>
            <a:t>L) Obtén una medida que nos permita evaluar el apuntamiento de la variable </a:t>
          </a:r>
          <a:r>
            <a:rPr lang="es-ES" sz="1200" b="1">
              <a:solidFill>
                <a:schemeClr val="accent1">
                  <a:lumMod val="50000"/>
                </a:schemeClr>
              </a:solidFill>
              <a:latin typeface="Bookman Old Style" panose="02050604050505020204" pitchFamily="18" charset="0"/>
            </a:rPr>
            <a:t>Gastos </a:t>
          </a:r>
          <a:r>
            <a:rPr lang="es-ES" sz="1200">
              <a:solidFill>
                <a:schemeClr val="accent1">
                  <a:lumMod val="50000"/>
                </a:schemeClr>
              </a:solidFill>
              <a:latin typeface="Bookman Old Style" panose="02050604050505020204" pitchFamily="18" charset="0"/>
            </a:rPr>
            <a:t>(redondea al segundo decimal)</a:t>
          </a:r>
        </a:p>
        <a:p>
          <a:r>
            <a:rPr lang="es-ES" sz="1200">
              <a:solidFill>
                <a:schemeClr val="accent1">
                  <a:lumMod val="50000"/>
                </a:schemeClr>
              </a:solidFill>
              <a:latin typeface="Bookman Old Style" panose="02050604050505020204" pitchFamily="18" charset="0"/>
            </a:rPr>
            <a:t>M) ¿Cómo interpretas la medida anterior?</a:t>
          </a:r>
        </a:p>
        <a:p>
          <a:endParaRPr lang="es-ES" sz="1200">
            <a:solidFill>
              <a:schemeClr val="accent1">
                <a:lumMod val="50000"/>
              </a:schemeClr>
            </a:solidFill>
          </a:endParaRPr>
        </a:p>
        <a:p>
          <a:endParaRPr lang="es-ES" sz="1200">
            <a:solidFill>
              <a:schemeClr val="accent1">
                <a:lumMod val="50000"/>
              </a:schemeClr>
            </a:solidFill>
            <a:latin typeface="Bookman Old Style" panose="02050604050505020204" pitchFamily="18" charset="0"/>
          </a:endParaRPr>
        </a:p>
        <a:p>
          <a:endParaRPr lang="es-ES" sz="1200">
            <a:solidFill>
              <a:schemeClr val="accent1">
                <a:lumMod val="50000"/>
              </a:schemeClr>
            </a:solidFill>
            <a:latin typeface="Bookman Old Style" panose="02050604050505020204" pitchFamily="18" charset="0"/>
          </a:endParaRPr>
        </a:p>
      </xdr:txBody>
    </xdr:sp>
    <xdr:clientData/>
  </xdr:oneCellAnchor>
  <xdr:twoCellAnchor>
    <xdr:from>
      <xdr:col>8</xdr:col>
      <xdr:colOff>742950</xdr:colOff>
      <xdr:row>52</xdr:row>
      <xdr:rowOff>185737</xdr:rowOff>
    </xdr:from>
    <xdr:to>
      <xdr:col>14</xdr:col>
      <xdr:colOff>171450</xdr:colOff>
      <xdr:row>66</xdr:row>
      <xdr:rowOff>180975</xdr:rowOff>
    </xdr:to>
    <mc:AlternateContent xmlns:mc="http://schemas.openxmlformats.org/markup-compatibility/2006">
      <mc:Choice xmlns:cx1="http://schemas.microsoft.com/office/drawing/2015/9/8/chartex" Requires="cx1">
        <xdr:graphicFrame macro="">
          <xdr:nvGraphicFramePr>
            <xdr:cNvPr id="6" name="Gráfico 5"/>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s-ES"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4:P74"/>
  <sheetViews>
    <sheetView tabSelected="1" workbookViewId="0">
      <selection activeCell="J24" sqref="J24"/>
    </sheetView>
  </sheetViews>
  <sheetFormatPr baseColWidth="10" defaultRowHeight="15" x14ac:dyDescent="0.25"/>
  <cols>
    <col min="2" max="2" width="12.42578125" bestFit="1" customWidth="1"/>
    <col min="3" max="3" width="10.7109375" customWidth="1"/>
    <col min="4" max="5" width="16.5703125" bestFit="1" customWidth="1"/>
    <col min="10" max="10" width="19.140625" bestFit="1" customWidth="1"/>
    <col min="11" max="11" width="12.28515625" bestFit="1" customWidth="1"/>
  </cols>
  <sheetData>
    <row r="24" spans="1:16" x14ac:dyDescent="0.25">
      <c r="A24" s="2" t="s">
        <v>4</v>
      </c>
      <c r="B24" s="2" t="s">
        <v>0</v>
      </c>
      <c r="C24" s="2" t="s">
        <v>1</v>
      </c>
      <c r="D24" s="2" t="s">
        <v>2</v>
      </c>
      <c r="E24" s="2" t="s">
        <v>3</v>
      </c>
      <c r="F24" s="2" t="s">
        <v>5</v>
      </c>
      <c r="I24" s="3" t="s">
        <v>6</v>
      </c>
      <c r="J24" t="s">
        <v>28</v>
      </c>
      <c r="K24">
        <v>22</v>
      </c>
    </row>
    <row r="25" spans="1:16" x14ac:dyDescent="0.25">
      <c r="A25" s="1">
        <v>1</v>
      </c>
      <c r="B25" s="1">
        <v>66.400000000000006</v>
      </c>
      <c r="C25" s="1">
        <v>67.8</v>
      </c>
      <c r="D25" s="1">
        <v>251.7</v>
      </c>
      <c r="E25" s="1">
        <v>4</v>
      </c>
      <c r="F25" s="1">
        <v>3</v>
      </c>
      <c r="J25" t="s">
        <v>27</v>
      </c>
      <c r="K25">
        <v>10</v>
      </c>
    </row>
    <row r="26" spans="1:16" x14ac:dyDescent="0.25">
      <c r="A26" s="1">
        <v>2</v>
      </c>
      <c r="B26" s="1">
        <v>53.2</v>
      </c>
      <c r="C26" s="1">
        <v>57</v>
      </c>
      <c r="D26" s="1">
        <v>195.2</v>
      </c>
      <c r="E26" s="1">
        <v>6.5</v>
      </c>
      <c r="F26" s="1">
        <v>3</v>
      </c>
    </row>
    <row r="27" spans="1:16" x14ac:dyDescent="0.25">
      <c r="A27" s="1">
        <v>3</v>
      </c>
      <c r="B27" s="1">
        <v>90.7</v>
      </c>
      <c r="C27" s="1">
        <v>79</v>
      </c>
      <c r="D27" s="1">
        <v>270.8</v>
      </c>
      <c r="E27" s="1">
        <v>1.9</v>
      </c>
      <c r="F27" s="1">
        <v>4</v>
      </c>
      <c r="J27" s="4" t="s">
        <v>25</v>
      </c>
      <c r="K27" s="4" t="s">
        <v>26</v>
      </c>
      <c r="L27" s="4" t="s">
        <v>9</v>
      </c>
      <c r="M27" s="4" t="s">
        <v>10</v>
      </c>
      <c r="N27" s="4" t="s">
        <v>11</v>
      </c>
      <c r="O27" s="4" t="s">
        <v>12</v>
      </c>
      <c r="P27" s="4" t="s">
        <v>13</v>
      </c>
    </row>
    <row r="28" spans="1:16" x14ac:dyDescent="0.25">
      <c r="A28" s="1">
        <v>4</v>
      </c>
      <c r="B28" s="1">
        <v>108.5</v>
      </c>
      <c r="C28" s="1">
        <v>91.3</v>
      </c>
      <c r="D28" s="1">
        <v>312</v>
      </c>
      <c r="E28" s="1">
        <v>1.3</v>
      </c>
      <c r="F28" s="1">
        <v>4</v>
      </c>
      <c r="J28" s="1">
        <f>K24</f>
        <v>22</v>
      </c>
      <c r="K28" s="1">
        <f t="shared" ref="K28:K34" si="0">J28+$K$25</f>
        <v>32</v>
      </c>
      <c r="L28" s="1">
        <f>(J28+K28)/2</f>
        <v>27</v>
      </c>
      <c r="M28" s="1">
        <f t="array" ref="M28:M34">FREQUENCY(gastos,J29:J34)</f>
        <v>5</v>
      </c>
      <c r="N28" s="6">
        <f>M28/$M$35</f>
        <v>0.1</v>
      </c>
      <c r="O28" s="1">
        <f>M28</f>
        <v>5</v>
      </c>
      <c r="P28" s="6">
        <f>O28/$M$35</f>
        <v>0.1</v>
      </c>
    </row>
    <row r="29" spans="1:16" x14ac:dyDescent="0.25">
      <c r="A29" s="1">
        <v>5</v>
      </c>
      <c r="B29" s="1">
        <v>30.3</v>
      </c>
      <c r="C29" s="1">
        <v>25.1</v>
      </c>
      <c r="D29" s="1">
        <v>177.2</v>
      </c>
      <c r="E29" s="1">
        <v>16.2</v>
      </c>
      <c r="F29" s="1">
        <v>1</v>
      </c>
      <c r="J29" s="1">
        <f>K28</f>
        <v>32</v>
      </c>
      <c r="K29" s="1">
        <f t="shared" si="0"/>
        <v>42</v>
      </c>
      <c r="L29" s="1">
        <f t="shared" ref="L29:L34" si="1">(J29+K29)/2</f>
        <v>37</v>
      </c>
      <c r="M29" s="1">
        <v>2</v>
      </c>
      <c r="N29" s="6">
        <f t="shared" ref="N29:N34" si="2">M29/$M$35</f>
        <v>0.04</v>
      </c>
      <c r="O29" s="1">
        <f>O28+M29</f>
        <v>7</v>
      </c>
      <c r="P29" s="6">
        <f t="shared" ref="P29:P34" si="3">O29/$M$35</f>
        <v>0.14000000000000001</v>
      </c>
    </row>
    <row r="30" spans="1:16" x14ac:dyDescent="0.25">
      <c r="A30" s="1">
        <v>6</v>
      </c>
      <c r="B30" s="1">
        <v>64.099999999999994</v>
      </c>
      <c r="C30" s="1">
        <v>62.8</v>
      </c>
      <c r="D30" s="1">
        <v>234.2</v>
      </c>
      <c r="E30" s="1">
        <v>4.5999999999999996</v>
      </c>
      <c r="F30" s="1">
        <v>1</v>
      </c>
      <c r="J30" s="1">
        <f t="shared" ref="J30:J34" si="4">K29</f>
        <v>42</v>
      </c>
      <c r="K30" s="1">
        <f t="shared" si="0"/>
        <v>52</v>
      </c>
      <c r="L30" s="1">
        <f t="shared" si="1"/>
        <v>47</v>
      </c>
      <c r="M30" s="1">
        <v>4</v>
      </c>
      <c r="N30" s="7">
        <f t="shared" si="2"/>
        <v>0.08</v>
      </c>
      <c r="O30" s="1">
        <f t="shared" ref="O30:O34" si="5">O29+M30</f>
        <v>11</v>
      </c>
      <c r="P30" s="6">
        <f t="shared" si="3"/>
        <v>0.22</v>
      </c>
    </row>
    <row r="31" spans="1:16" x14ac:dyDescent="0.25">
      <c r="A31" s="1">
        <v>7</v>
      </c>
      <c r="B31" s="1">
        <v>71.3</v>
      </c>
      <c r="C31" s="1">
        <v>71.2</v>
      </c>
      <c r="D31" s="1">
        <v>269.7</v>
      </c>
      <c r="E31" s="1">
        <v>3.4</v>
      </c>
      <c r="F31" s="1">
        <v>1</v>
      </c>
      <c r="J31" s="1">
        <f t="shared" si="4"/>
        <v>52</v>
      </c>
      <c r="K31" s="1">
        <f t="shared" si="0"/>
        <v>62</v>
      </c>
      <c r="L31" s="1">
        <f t="shared" si="1"/>
        <v>57</v>
      </c>
      <c r="M31" s="1">
        <v>7</v>
      </c>
      <c r="N31" s="6">
        <f t="shared" si="2"/>
        <v>0.14000000000000001</v>
      </c>
      <c r="O31" s="1">
        <f t="shared" si="5"/>
        <v>18</v>
      </c>
      <c r="P31" s="6">
        <f t="shared" si="3"/>
        <v>0.36</v>
      </c>
    </row>
    <row r="32" spans="1:16" x14ac:dyDescent="0.25">
      <c r="A32" s="1">
        <v>8</v>
      </c>
      <c r="B32" s="1">
        <v>33</v>
      </c>
      <c r="C32" s="1">
        <v>25.7</v>
      </c>
      <c r="D32" s="1">
        <v>158.4</v>
      </c>
      <c r="E32" s="1">
        <v>13.2</v>
      </c>
      <c r="F32" s="1">
        <v>2</v>
      </c>
      <c r="J32" s="1">
        <f t="shared" si="4"/>
        <v>62</v>
      </c>
      <c r="K32" s="1">
        <f t="shared" si="0"/>
        <v>72</v>
      </c>
      <c r="L32" s="1">
        <f t="shared" si="1"/>
        <v>67</v>
      </c>
      <c r="M32" s="1">
        <v>11</v>
      </c>
      <c r="N32" s="6">
        <f t="shared" si="2"/>
        <v>0.22</v>
      </c>
      <c r="O32" s="1">
        <f t="shared" si="5"/>
        <v>29</v>
      </c>
      <c r="P32" s="6">
        <f t="shared" si="3"/>
        <v>0.57999999999999996</v>
      </c>
    </row>
    <row r="33" spans="1:16" x14ac:dyDescent="0.25">
      <c r="A33" s="1">
        <v>9</v>
      </c>
      <c r="B33" s="1">
        <v>65.8</v>
      </c>
      <c r="C33" s="1">
        <v>64.7</v>
      </c>
      <c r="D33" s="1">
        <v>238.5</v>
      </c>
      <c r="E33" s="1">
        <v>4.2</v>
      </c>
      <c r="F33" s="1">
        <v>1</v>
      </c>
      <c r="J33" s="1">
        <f t="shared" si="4"/>
        <v>72</v>
      </c>
      <c r="K33" s="1">
        <f t="shared" si="0"/>
        <v>82</v>
      </c>
      <c r="L33" s="1">
        <f t="shared" si="1"/>
        <v>77</v>
      </c>
      <c r="M33" s="1">
        <v>7</v>
      </c>
      <c r="N33" s="6">
        <f t="shared" si="2"/>
        <v>0.14000000000000001</v>
      </c>
      <c r="O33" s="1">
        <f t="shared" si="5"/>
        <v>36</v>
      </c>
      <c r="P33" s="7">
        <f t="shared" si="3"/>
        <v>0.72</v>
      </c>
    </row>
    <row r="34" spans="1:16" x14ac:dyDescent="0.25">
      <c r="A34" s="1">
        <v>10</v>
      </c>
      <c r="B34" s="1">
        <v>85.3</v>
      </c>
      <c r="C34" s="1">
        <v>78</v>
      </c>
      <c r="D34" s="1">
        <v>290.5</v>
      </c>
      <c r="E34" s="1">
        <v>2</v>
      </c>
      <c r="F34" s="1">
        <v>1</v>
      </c>
      <c r="J34" s="1">
        <f t="shared" si="4"/>
        <v>82</v>
      </c>
      <c r="K34" s="1">
        <f t="shared" si="0"/>
        <v>92</v>
      </c>
      <c r="L34" s="10">
        <f t="shared" si="1"/>
        <v>87</v>
      </c>
      <c r="M34" s="1">
        <v>14</v>
      </c>
      <c r="N34" s="6">
        <f t="shared" si="2"/>
        <v>0.28000000000000003</v>
      </c>
      <c r="O34" s="1">
        <f t="shared" si="5"/>
        <v>50</v>
      </c>
      <c r="P34" s="6">
        <f t="shared" si="3"/>
        <v>1</v>
      </c>
    </row>
    <row r="35" spans="1:16" x14ac:dyDescent="0.25">
      <c r="A35" s="1">
        <v>11</v>
      </c>
      <c r="B35" s="1">
        <v>107.5</v>
      </c>
      <c r="C35" s="1">
        <v>90</v>
      </c>
      <c r="D35" s="1">
        <v>307.7</v>
      </c>
      <c r="E35" s="1">
        <v>1.4</v>
      </c>
      <c r="F35" s="1">
        <v>2</v>
      </c>
      <c r="M35" s="5">
        <f>SUM(M28:M34)</f>
        <v>50</v>
      </c>
    </row>
    <row r="36" spans="1:16" x14ac:dyDescent="0.25">
      <c r="A36" s="1">
        <v>12</v>
      </c>
      <c r="B36" s="1">
        <v>74.7</v>
      </c>
      <c r="C36" s="1">
        <v>66.900000000000006</v>
      </c>
      <c r="D36" s="1">
        <v>272.89999999999998</v>
      </c>
      <c r="E36" s="1">
        <v>2.8</v>
      </c>
      <c r="F36" s="1">
        <v>2</v>
      </c>
    </row>
    <row r="37" spans="1:16" x14ac:dyDescent="0.25">
      <c r="A37" s="1">
        <v>13</v>
      </c>
      <c r="B37" s="1">
        <v>74.5</v>
      </c>
      <c r="C37" s="1">
        <v>66.099999999999994</v>
      </c>
      <c r="D37" s="1">
        <v>284.39999999999998</v>
      </c>
      <c r="E37" s="1">
        <v>2.9</v>
      </c>
      <c r="F37" s="1">
        <v>2</v>
      </c>
      <c r="I37" s="3" t="s">
        <v>7</v>
      </c>
      <c r="J37" s="3" t="s">
        <v>29</v>
      </c>
      <c r="K37">
        <f>_xlfn.PERCENTILE.INC(gastos,0.15)</f>
        <v>48.36</v>
      </c>
      <c r="L37" t="s">
        <v>21</v>
      </c>
    </row>
    <row r="38" spans="1:16" x14ac:dyDescent="0.25">
      <c r="A38" s="1">
        <v>14</v>
      </c>
      <c r="B38" s="1">
        <v>97.3</v>
      </c>
      <c r="C38" s="1">
        <v>79.099999999999994</v>
      </c>
      <c r="D38" s="1">
        <v>279.89999999999998</v>
      </c>
      <c r="E38" s="1">
        <v>1.5</v>
      </c>
      <c r="F38" s="1">
        <v>6</v>
      </c>
      <c r="I38" s="3"/>
      <c r="J38" s="3" t="s">
        <v>30</v>
      </c>
      <c r="K38">
        <f>_xlfn.PERCENTILE.INC(gastos,0.85)</f>
        <v>86.13</v>
      </c>
      <c r="L38" t="s">
        <v>21</v>
      </c>
    </row>
    <row r="39" spans="1:16" x14ac:dyDescent="0.25">
      <c r="A39" s="1">
        <v>15</v>
      </c>
      <c r="B39" s="1">
        <v>76.599999999999994</v>
      </c>
      <c r="C39" s="1">
        <v>67.5</v>
      </c>
      <c r="D39" s="1">
        <v>248.2</v>
      </c>
      <c r="E39" s="1">
        <v>2.5</v>
      </c>
      <c r="F39" s="1">
        <v>2</v>
      </c>
      <c r="I39" s="3"/>
      <c r="J39" s="3" t="s">
        <v>31</v>
      </c>
      <c r="K39">
        <f>K38-K37</f>
        <v>37.769999999999996</v>
      </c>
      <c r="L39" t="s">
        <v>21</v>
      </c>
    </row>
    <row r="40" spans="1:16" x14ac:dyDescent="0.25">
      <c r="A40" s="1">
        <v>16</v>
      </c>
      <c r="B40" s="1">
        <v>94</v>
      </c>
      <c r="C40" s="1">
        <v>84.3</v>
      </c>
      <c r="D40" s="1">
        <v>272</v>
      </c>
      <c r="E40" s="1">
        <v>1.8</v>
      </c>
      <c r="F40" s="1">
        <v>2</v>
      </c>
      <c r="I40" s="3"/>
      <c r="J40" s="3"/>
    </row>
    <row r="41" spans="1:16" x14ac:dyDescent="0.25">
      <c r="A41" s="1">
        <v>17</v>
      </c>
      <c r="B41" s="1">
        <v>104.9</v>
      </c>
      <c r="C41" s="1">
        <v>88.4</v>
      </c>
      <c r="D41" s="1">
        <v>302.60000000000002</v>
      </c>
      <c r="E41" s="1">
        <v>1.5</v>
      </c>
      <c r="F41" s="1">
        <v>1</v>
      </c>
      <c r="I41" s="3"/>
      <c r="J41" s="3"/>
    </row>
    <row r="42" spans="1:16" x14ac:dyDescent="0.25">
      <c r="A42" s="1">
        <v>18</v>
      </c>
      <c r="B42" s="1">
        <v>97.6</v>
      </c>
      <c r="C42" s="1">
        <v>83.7</v>
      </c>
      <c r="D42" s="1">
        <v>308.5</v>
      </c>
      <c r="E42" s="1">
        <v>1.7</v>
      </c>
      <c r="F42" s="1">
        <v>1</v>
      </c>
      <c r="I42" s="3" t="s">
        <v>8</v>
      </c>
      <c r="J42" s="3" t="s">
        <v>32</v>
      </c>
      <c r="K42">
        <f>L34</f>
        <v>87</v>
      </c>
      <c r="L42" t="s">
        <v>21</v>
      </c>
    </row>
    <row r="43" spans="1:16" x14ac:dyDescent="0.25">
      <c r="A43" s="1">
        <v>19</v>
      </c>
      <c r="B43" s="1">
        <v>99</v>
      </c>
      <c r="C43" s="1">
        <v>89.6</v>
      </c>
      <c r="D43" s="1">
        <v>320.3</v>
      </c>
      <c r="E43" s="1">
        <v>1.5</v>
      </c>
      <c r="F43" s="1">
        <v>2</v>
      </c>
      <c r="I43" s="3"/>
      <c r="J43" s="3"/>
    </row>
    <row r="44" spans="1:16" x14ac:dyDescent="0.25">
      <c r="A44" s="1">
        <v>20</v>
      </c>
      <c r="B44" s="1">
        <v>32.700000000000003</v>
      </c>
      <c r="C44" s="1">
        <v>25.4</v>
      </c>
      <c r="D44" s="1">
        <v>167.3</v>
      </c>
      <c r="E44" s="1">
        <v>13.2</v>
      </c>
      <c r="F44" s="1">
        <v>1</v>
      </c>
      <c r="I44" s="3" t="s">
        <v>14</v>
      </c>
      <c r="J44" s="3" t="s">
        <v>33</v>
      </c>
      <c r="K44">
        <f>_xlfn.MODE.SNGL(habitaciones)</f>
        <v>2</v>
      </c>
    </row>
    <row r="45" spans="1:16" x14ac:dyDescent="0.25">
      <c r="A45" s="1">
        <v>21</v>
      </c>
      <c r="B45" s="1">
        <v>44.4</v>
      </c>
      <c r="C45" s="1">
        <v>40.700000000000003</v>
      </c>
      <c r="D45" s="1">
        <v>172.5</v>
      </c>
      <c r="E45" s="1">
        <v>9.1999999999999993</v>
      </c>
      <c r="F45" s="1">
        <v>2</v>
      </c>
      <c r="I45" s="3"/>
    </row>
    <row r="46" spans="1:16" x14ac:dyDescent="0.25">
      <c r="A46" s="1">
        <v>22</v>
      </c>
      <c r="B46" s="1">
        <v>56.2</v>
      </c>
      <c r="C46" s="1">
        <v>59.7</v>
      </c>
      <c r="D46" s="1">
        <v>209.5</v>
      </c>
      <c r="E46" s="1">
        <v>4.5999999999999996</v>
      </c>
      <c r="F46" s="1">
        <v>1</v>
      </c>
      <c r="I46" s="3" t="s">
        <v>16</v>
      </c>
      <c r="J46" s="3"/>
      <c r="K46" s="3" t="s">
        <v>0</v>
      </c>
      <c r="L46" s="3" t="s">
        <v>1</v>
      </c>
    </row>
    <row r="47" spans="1:16" x14ac:dyDescent="0.25">
      <c r="A47" s="1">
        <v>23</v>
      </c>
      <c r="B47" s="1">
        <v>77.7</v>
      </c>
      <c r="C47" s="1">
        <v>71.2</v>
      </c>
      <c r="D47" s="1">
        <v>275</v>
      </c>
      <c r="E47" s="1">
        <v>2.2999999999999998</v>
      </c>
      <c r="F47" s="1">
        <v>3</v>
      </c>
      <c r="I47" s="3"/>
      <c r="J47" s="3" t="s">
        <v>15</v>
      </c>
      <c r="K47">
        <f>AVERAGE(ingresos)</f>
        <v>72.507999999999996</v>
      </c>
      <c r="L47">
        <f>AVERAGE(gastos)</f>
        <v>65.75200000000001</v>
      </c>
    </row>
    <row r="48" spans="1:16" x14ac:dyDescent="0.25">
      <c r="A48" s="1">
        <v>24</v>
      </c>
      <c r="B48" s="1">
        <v>54.8</v>
      </c>
      <c r="C48" s="1">
        <v>56</v>
      </c>
      <c r="D48" s="1">
        <v>193.7</v>
      </c>
      <c r="E48" s="1">
        <v>5.7</v>
      </c>
      <c r="F48" s="1">
        <v>3</v>
      </c>
      <c r="I48" s="3"/>
      <c r="J48" s="3" t="s">
        <v>18</v>
      </c>
      <c r="K48">
        <f>_xlfn.STDEV.P(ingresos)</f>
        <v>23.774539659055456</v>
      </c>
      <c r="L48">
        <f>_xlfn.STDEV.P(gastos)</f>
        <v>19.257115464160197</v>
      </c>
    </row>
    <row r="49" spans="1:12" x14ac:dyDescent="0.25">
      <c r="A49" s="1">
        <v>25</v>
      </c>
      <c r="B49" s="1">
        <v>106.7</v>
      </c>
      <c r="C49" s="1">
        <v>89.7</v>
      </c>
      <c r="D49" s="1">
        <v>337.4</v>
      </c>
      <c r="E49" s="1">
        <v>1.4</v>
      </c>
      <c r="F49" s="1">
        <v>2</v>
      </c>
      <c r="I49" s="3"/>
      <c r="J49" s="3" t="s">
        <v>19</v>
      </c>
      <c r="K49">
        <f>K48/K47</f>
        <v>0.32788850415203091</v>
      </c>
      <c r="L49" s="8">
        <f>L48/L47</f>
        <v>0.29287497664193018</v>
      </c>
    </row>
    <row r="50" spans="1:12" x14ac:dyDescent="0.25">
      <c r="A50" s="1">
        <v>26</v>
      </c>
      <c r="B50" s="1">
        <v>73.5</v>
      </c>
      <c r="C50" s="1">
        <v>72.2</v>
      </c>
      <c r="D50" s="1">
        <v>266.8</v>
      </c>
      <c r="E50" s="1">
        <v>3.2</v>
      </c>
      <c r="F50" s="1">
        <v>1</v>
      </c>
      <c r="I50" s="3"/>
    </row>
    <row r="51" spans="1:12" x14ac:dyDescent="0.25">
      <c r="A51" s="1">
        <v>27</v>
      </c>
      <c r="B51" s="1">
        <v>53.8</v>
      </c>
      <c r="C51" s="1">
        <v>49.4</v>
      </c>
      <c r="D51" s="1">
        <v>194.2</v>
      </c>
      <c r="E51" s="1">
        <v>5.9</v>
      </c>
      <c r="F51" s="1">
        <v>2</v>
      </c>
      <c r="I51" s="3" t="s">
        <v>17</v>
      </c>
      <c r="J51" s="3" t="s">
        <v>34</v>
      </c>
      <c r="K51">
        <v>100</v>
      </c>
      <c r="L51">
        <v>90</v>
      </c>
    </row>
    <row r="52" spans="1:12" x14ac:dyDescent="0.25">
      <c r="A52" s="1">
        <v>28</v>
      </c>
      <c r="B52" s="1">
        <v>66.400000000000006</v>
      </c>
      <c r="C52" s="1">
        <v>62.6</v>
      </c>
      <c r="D52" s="1">
        <v>263.60000000000002</v>
      </c>
      <c r="E52" s="1">
        <v>3.4</v>
      </c>
      <c r="F52" s="1">
        <v>2</v>
      </c>
      <c r="I52" s="3"/>
      <c r="J52" s="3" t="s">
        <v>35</v>
      </c>
      <c r="K52">
        <f>(K51-K47)/K48</f>
        <v>1.1563630839652708</v>
      </c>
      <c r="L52" s="8">
        <f>(L51-L47)/L48</f>
        <v>1.2591709306167078</v>
      </c>
    </row>
    <row r="53" spans="1:12" x14ac:dyDescent="0.25">
      <c r="A53" s="1">
        <v>29</v>
      </c>
      <c r="B53" s="1">
        <v>98.2</v>
      </c>
      <c r="C53" s="1">
        <v>85.9</v>
      </c>
      <c r="D53" s="1">
        <v>322.8</v>
      </c>
      <c r="E53" s="1">
        <v>1.6</v>
      </c>
      <c r="F53" s="1">
        <v>4</v>
      </c>
      <c r="I53" s="3"/>
    </row>
    <row r="54" spans="1:12" x14ac:dyDescent="0.25">
      <c r="A54" s="1">
        <v>30</v>
      </c>
      <c r="B54" s="1">
        <v>58.1</v>
      </c>
      <c r="C54" s="1">
        <v>56.3</v>
      </c>
      <c r="D54" s="1">
        <v>219.6</v>
      </c>
      <c r="E54" s="1">
        <v>4.7</v>
      </c>
      <c r="F54" s="1">
        <v>2</v>
      </c>
      <c r="I54" s="3" t="s">
        <v>20</v>
      </c>
      <c r="J54" s="3"/>
    </row>
    <row r="55" spans="1:12" x14ac:dyDescent="0.25">
      <c r="A55" s="1">
        <v>31</v>
      </c>
      <c r="B55" s="1">
        <v>36.799999999999997</v>
      </c>
      <c r="C55" s="1">
        <v>31.7</v>
      </c>
      <c r="D55" s="1">
        <v>193.2</v>
      </c>
      <c r="E55" s="1">
        <v>10.8</v>
      </c>
      <c r="F55" s="1">
        <v>2</v>
      </c>
      <c r="I55" s="3"/>
      <c r="J55" s="3"/>
    </row>
    <row r="56" spans="1:12" x14ac:dyDescent="0.25">
      <c r="A56" s="1">
        <v>32</v>
      </c>
      <c r="B56" s="1">
        <v>43.2</v>
      </c>
      <c r="C56" s="1">
        <v>47.8</v>
      </c>
      <c r="D56" s="1">
        <v>202.4</v>
      </c>
      <c r="E56" s="1">
        <v>11</v>
      </c>
      <c r="F56" s="1">
        <v>5</v>
      </c>
    </row>
    <row r="57" spans="1:12" x14ac:dyDescent="0.25">
      <c r="A57" s="1">
        <v>33</v>
      </c>
      <c r="B57" s="1">
        <v>64.7</v>
      </c>
      <c r="C57" s="1">
        <v>66</v>
      </c>
      <c r="D57" s="1">
        <v>231.1</v>
      </c>
      <c r="E57" s="1">
        <v>4.4000000000000004</v>
      </c>
      <c r="F57" s="1">
        <v>2</v>
      </c>
    </row>
    <row r="58" spans="1:12" x14ac:dyDescent="0.25">
      <c r="A58" s="1">
        <v>34</v>
      </c>
      <c r="B58" s="1">
        <v>79.8</v>
      </c>
      <c r="C58" s="1">
        <v>72.3</v>
      </c>
      <c r="D58" s="1">
        <v>248.5</v>
      </c>
      <c r="E58" s="1">
        <v>2.6</v>
      </c>
      <c r="F58" s="1">
        <v>4</v>
      </c>
    </row>
    <row r="59" spans="1:12" x14ac:dyDescent="0.25">
      <c r="A59" s="1">
        <v>35</v>
      </c>
      <c r="B59" s="1">
        <v>100.8</v>
      </c>
      <c r="C59" s="1">
        <v>85.9</v>
      </c>
      <c r="D59" s="1">
        <v>309.60000000000002</v>
      </c>
      <c r="E59" s="1">
        <v>1.4</v>
      </c>
      <c r="F59" s="1">
        <v>2</v>
      </c>
    </row>
    <row r="60" spans="1:12" x14ac:dyDescent="0.25">
      <c r="A60" s="1">
        <v>36</v>
      </c>
      <c r="B60" s="1">
        <v>59.5</v>
      </c>
      <c r="C60" s="1">
        <v>54.4</v>
      </c>
      <c r="D60" s="1">
        <v>245.7</v>
      </c>
      <c r="E60" s="1">
        <v>4.5999999999999996</v>
      </c>
      <c r="F60" s="1">
        <v>2</v>
      </c>
    </row>
    <row r="61" spans="1:12" x14ac:dyDescent="0.25">
      <c r="A61" s="1">
        <v>37</v>
      </c>
      <c r="B61" s="1">
        <v>103.2</v>
      </c>
      <c r="C61" s="1">
        <v>86</v>
      </c>
      <c r="D61" s="1">
        <v>315.8</v>
      </c>
      <c r="E61" s="1">
        <v>1.5</v>
      </c>
      <c r="F61" s="1">
        <v>5</v>
      </c>
    </row>
    <row r="62" spans="1:12" x14ac:dyDescent="0.25">
      <c r="A62" s="1">
        <v>38</v>
      </c>
      <c r="B62" s="1">
        <v>30.5</v>
      </c>
      <c r="C62" s="1">
        <v>22.8</v>
      </c>
      <c r="D62" s="1">
        <v>177.6</v>
      </c>
      <c r="E62" s="1">
        <v>16.7</v>
      </c>
      <c r="F62" s="1">
        <v>2</v>
      </c>
    </row>
    <row r="63" spans="1:12" x14ac:dyDescent="0.25">
      <c r="A63" s="1">
        <v>39</v>
      </c>
      <c r="B63" s="1">
        <v>99.6</v>
      </c>
      <c r="C63" s="1">
        <v>83.7</v>
      </c>
      <c r="D63" s="1">
        <v>318.60000000000002</v>
      </c>
      <c r="E63" s="1">
        <v>1.5</v>
      </c>
      <c r="F63" s="1">
        <v>2</v>
      </c>
    </row>
    <row r="64" spans="1:12" x14ac:dyDescent="0.25">
      <c r="A64" s="1">
        <v>40</v>
      </c>
      <c r="B64" s="1">
        <v>79</v>
      </c>
      <c r="C64" s="1">
        <v>76</v>
      </c>
      <c r="D64" s="1">
        <v>283.10000000000002</v>
      </c>
      <c r="E64" s="1">
        <v>2.7</v>
      </c>
      <c r="F64" s="1">
        <v>2</v>
      </c>
    </row>
    <row r="65" spans="1:13" x14ac:dyDescent="0.25">
      <c r="A65" s="1">
        <v>41</v>
      </c>
      <c r="B65" s="1">
        <v>45.9</v>
      </c>
      <c r="C65" s="1">
        <v>50.5</v>
      </c>
      <c r="D65" s="1">
        <v>182.5</v>
      </c>
      <c r="E65" s="1">
        <v>9.6</v>
      </c>
      <c r="F65" s="1">
        <v>5</v>
      </c>
    </row>
    <row r="66" spans="1:13" x14ac:dyDescent="0.25">
      <c r="A66" s="1">
        <v>42</v>
      </c>
      <c r="B66" s="1">
        <v>68.5</v>
      </c>
      <c r="C66" s="1">
        <v>61.6</v>
      </c>
      <c r="D66" s="1">
        <v>245.1</v>
      </c>
      <c r="E66" s="1">
        <v>3.9</v>
      </c>
      <c r="F66" s="1">
        <v>4</v>
      </c>
    </row>
    <row r="67" spans="1:13" x14ac:dyDescent="0.25">
      <c r="A67" s="1">
        <v>43</v>
      </c>
      <c r="B67" s="1">
        <v>102.9</v>
      </c>
      <c r="C67" s="1">
        <v>86.2</v>
      </c>
      <c r="D67" s="1">
        <v>294.10000000000002</v>
      </c>
      <c r="E67" s="1">
        <v>1.4</v>
      </c>
      <c r="F67" s="1">
        <v>1</v>
      </c>
    </row>
    <row r="68" spans="1:13" x14ac:dyDescent="0.25">
      <c r="A68" s="1">
        <v>44</v>
      </c>
      <c r="B68" s="1">
        <v>78.099999999999994</v>
      </c>
      <c r="C68" s="1">
        <v>73.5</v>
      </c>
      <c r="D68" s="1">
        <v>261.2</v>
      </c>
      <c r="E68" s="1">
        <v>2.2999999999999998</v>
      </c>
      <c r="F68" s="1">
        <v>3</v>
      </c>
    </row>
    <row r="69" spans="1:13" x14ac:dyDescent="0.25">
      <c r="A69" s="1">
        <v>45</v>
      </c>
      <c r="B69" s="1">
        <v>67.599999999999994</v>
      </c>
      <c r="C69" s="1">
        <v>65.099999999999994</v>
      </c>
      <c r="D69" s="1">
        <v>262.2</v>
      </c>
      <c r="E69" s="1">
        <v>3.9</v>
      </c>
      <c r="F69" s="1">
        <v>3</v>
      </c>
      <c r="I69" s="3" t="s">
        <v>36</v>
      </c>
      <c r="J69" t="s">
        <v>37</v>
      </c>
    </row>
    <row r="70" spans="1:13" x14ac:dyDescent="0.25">
      <c r="A70" s="1">
        <v>46</v>
      </c>
      <c r="B70" s="1">
        <v>99.2</v>
      </c>
      <c r="C70" s="1">
        <v>88.5</v>
      </c>
      <c r="D70" s="1">
        <v>310.7</v>
      </c>
      <c r="E70" s="1">
        <v>1.6</v>
      </c>
      <c r="F70" s="1">
        <v>1</v>
      </c>
      <c r="I70" s="3"/>
    </row>
    <row r="71" spans="1:13" x14ac:dyDescent="0.25">
      <c r="A71" s="1">
        <v>47</v>
      </c>
      <c r="B71" s="1">
        <v>39.299999999999997</v>
      </c>
      <c r="C71" s="1">
        <v>34.5</v>
      </c>
      <c r="D71" s="1">
        <v>186.7</v>
      </c>
      <c r="E71" s="1">
        <v>9.6999999999999993</v>
      </c>
      <c r="F71" s="1">
        <v>2</v>
      </c>
      <c r="I71" s="3" t="s">
        <v>38</v>
      </c>
      <c r="J71" s="3" t="s">
        <v>22</v>
      </c>
      <c r="K71" s="9">
        <f>_xlfn.SKEW.P(gastos)</f>
        <v>-0.64695172316580796</v>
      </c>
      <c r="M71" t="s">
        <v>39</v>
      </c>
    </row>
    <row r="72" spans="1:13" x14ac:dyDescent="0.25">
      <c r="A72" s="1">
        <v>48</v>
      </c>
      <c r="B72" s="1">
        <v>54.7</v>
      </c>
      <c r="C72" s="1">
        <v>54.6</v>
      </c>
      <c r="D72" s="1">
        <v>189.7</v>
      </c>
      <c r="E72" s="1">
        <v>6.5</v>
      </c>
      <c r="F72" s="1">
        <v>3</v>
      </c>
    </row>
    <row r="73" spans="1:13" x14ac:dyDescent="0.25">
      <c r="A73" s="1">
        <v>49</v>
      </c>
      <c r="B73" s="1">
        <v>108.3</v>
      </c>
      <c r="C73" s="1">
        <v>88.9</v>
      </c>
      <c r="D73" s="1">
        <v>348.8</v>
      </c>
      <c r="E73" s="1">
        <v>1.4</v>
      </c>
      <c r="F73" s="1">
        <v>1</v>
      </c>
      <c r="I73" s="3" t="s">
        <v>40</v>
      </c>
      <c r="J73" s="3" t="s">
        <v>23</v>
      </c>
      <c r="K73" s="9">
        <f>KURT(gastos)</f>
        <v>-0.33487334146973424</v>
      </c>
      <c r="M73" t="s">
        <v>24</v>
      </c>
    </row>
    <row r="74" spans="1:13" x14ac:dyDescent="0.25">
      <c r="A74" s="1">
        <v>50</v>
      </c>
      <c r="B74" s="1">
        <v>46.6</v>
      </c>
      <c r="C74" s="1">
        <v>50.3</v>
      </c>
      <c r="D74" s="1">
        <v>203.8</v>
      </c>
      <c r="E74" s="1">
        <v>9.6999999999999993</v>
      </c>
      <c r="F74" s="1">
        <v>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Datos</vt:lpstr>
      <vt:lpstr>gastos</vt:lpstr>
      <vt:lpstr>habitaciones</vt:lpstr>
      <vt:lpstr>importeviv</vt:lpstr>
      <vt:lpstr>ingresos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2020-04-12T21:20:21Z</dcterms:modified>
</cp:coreProperties>
</file>