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CB5A05B6-FF0D-4AE7-BA2F-8380D323E045}" xr6:coauthVersionLast="45" xr6:coauthVersionMax="45" xr10:uidLastSave="{00000000-0000-0000-0000-000000000000}"/>
  <bookViews>
    <workbookView xWindow="2205" yWindow="2205" windowWidth="21600" windowHeight="11385" xr2:uid="{00000000-000D-0000-FFFF-FFFF00000000}"/>
  </bookViews>
  <sheets>
    <sheet name="Test 4 answers" sheetId="2" r:id="rId1"/>
  </sheets>
  <definedNames>
    <definedName name="_xlchart.v1.0" hidden="1">'Test 4 answers'!$D$11:$D$60</definedName>
    <definedName name="Purchase_price">'Test 4 answers'!$D$11:$D$60</definedName>
    <definedName name="Rooms">'Test 4 answers'!$F$11:$F$60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1" i="2" l="1"/>
  <c r="K67" i="2" s="1"/>
  <c r="K62" i="2" l="1"/>
  <c r="K63" i="2" l="1"/>
  <c r="K99" i="2"/>
  <c r="K94" i="2"/>
  <c r="K93" i="2"/>
  <c r="K66" i="2"/>
  <c r="K57" i="2"/>
  <c r="J53" i="2"/>
  <c r="J54" i="2" s="1"/>
  <c r="K41" i="2"/>
  <c r="K42" i="2"/>
  <c r="K43" i="2"/>
  <c r="K44" i="2"/>
  <c r="K45" i="2"/>
  <c r="K46" i="2"/>
  <c r="K40" i="2"/>
  <c r="M40" i="2" s="1"/>
  <c r="K37" i="2"/>
  <c r="K36" i="2"/>
  <c r="M41" i="2" l="1"/>
  <c r="M42" i="2"/>
  <c r="M43" i="2" s="1"/>
  <c r="M44" i="2" s="1"/>
  <c r="M45" i="2" s="1"/>
  <c r="M46" i="2" s="1"/>
  <c r="K95" i="2"/>
  <c r="K100" i="2" s="1"/>
  <c r="K68" i="2"/>
  <c r="K58" i="2"/>
  <c r="K47" i="2"/>
  <c r="L40" i="2" s="1"/>
  <c r="K69" i="2" l="1"/>
  <c r="K72" i="2"/>
  <c r="N40" i="2"/>
  <c r="L42" i="2"/>
  <c r="L46" i="2"/>
  <c r="L41" i="2"/>
  <c r="L44" i="2"/>
  <c r="L45" i="2"/>
  <c r="L43" i="2"/>
  <c r="L47" i="2" l="1"/>
  <c r="N41" i="2"/>
  <c r="N42" i="2" s="1"/>
  <c r="N43" i="2" s="1"/>
  <c r="N44" i="2" s="1"/>
  <c r="N45" i="2" s="1"/>
  <c r="M49" i="2"/>
  <c r="N46" i="2" l="1"/>
  <c r="M50" i="2"/>
</calcChain>
</file>

<file path=xl/sharedStrings.xml><?xml version="1.0" encoding="utf-8"?>
<sst xmlns="http://schemas.openxmlformats.org/spreadsheetml/2006/main" count="70" uniqueCount="60">
  <si>
    <t>Id</t>
  </si>
  <si>
    <t>Income</t>
  </si>
  <si>
    <t>Expenses</t>
  </si>
  <si>
    <t>Rooms</t>
  </si>
  <si>
    <t>Min</t>
  </si>
  <si>
    <t>Max</t>
  </si>
  <si>
    <t>Purchase price</t>
  </si>
  <si>
    <t>in thousands of euros</t>
  </si>
  <si>
    <t>in euros</t>
  </si>
  <si>
    <t>Std dev</t>
  </si>
  <si>
    <t>CV</t>
  </si>
  <si>
    <t>8)</t>
  </si>
  <si>
    <t>IQR</t>
  </si>
  <si>
    <t>9)</t>
  </si>
  <si>
    <t>10)</t>
  </si>
  <si>
    <t>1)</t>
  </si>
  <si>
    <t>3)</t>
  </si>
  <si>
    <t>xi</t>
  </si>
  <si>
    <t>ni</t>
  </si>
  <si>
    <t>fi</t>
  </si>
  <si>
    <t>4)</t>
  </si>
  <si>
    <t>Coef skewness</t>
  </si>
  <si>
    <t>N</t>
  </si>
  <si>
    <t>Critical value</t>
  </si>
  <si>
    <t>11)</t>
  </si>
  <si>
    <t>Coef kurtosis</t>
  </si>
  <si>
    <t>Population</t>
  </si>
  <si>
    <t>A group of families that applied for a municipal subsidy</t>
  </si>
  <si>
    <t>2)</t>
  </si>
  <si>
    <t>Quantitative discrete</t>
  </si>
  <si>
    <t>Ratio</t>
  </si>
  <si>
    <t>% houses with 2 rooms</t>
  </si>
  <si>
    <t>% houses with 6 rooms at most</t>
  </si>
  <si>
    <t>Average purchase price</t>
  </si>
  <si>
    <t>5)</t>
  </si>
  <si>
    <t>6)</t>
  </si>
  <si>
    <t>The coefficient of variation is very close to 0.2. We can consider that the average is more or less representative</t>
  </si>
  <si>
    <t>Interquartile Range</t>
  </si>
  <si>
    <t>7)</t>
  </si>
  <si>
    <t>It is almost symmetric and  does not present any outliers</t>
  </si>
  <si>
    <t>The value of the corresponding measure is -0.128, so the distribution is almost symmetric</t>
  </si>
  <si>
    <t>Scale of measurement (variable Rooms)</t>
  </si>
  <si>
    <t>Type (variable Rooms)</t>
  </si>
  <si>
    <t>Frequency distribution (variable Rooms)</t>
  </si>
  <si>
    <t>Representativeness of the purchase price</t>
  </si>
  <si>
    <t>Subsidy</t>
  </si>
  <si>
    <t>Fi</t>
  </si>
  <si>
    <t>Ni</t>
  </si>
  <si>
    <t>Quartile 3</t>
  </si>
  <si>
    <t xml:space="preserve"> or Percentile 75</t>
  </si>
  <si>
    <t>Q1</t>
  </si>
  <si>
    <t>Q3</t>
  </si>
  <si>
    <t>The  coefficient of kurtosis indicates that the distribution is platykurtic, but it is not significant</t>
  </si>
  <si>
    <t>Q3 + 1.5IQR</t>
  </si>
  <si>
    <t>12)</t>
  </si>
  <si>
    <t>High outliers above:</t>
  </si>
  <si>
    <t>13)</t>
  </si>
  <si>
    <t>Gini Index 1</t>
  </si>
  <si>
    <t>Gini Index 2</t>
  </si>
  <si>
    <t>The second group of families has a more unequal distribution as the Gini index is higher.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</si>
</sst>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9" fontId="0" fillId="0" borderId="0" xfId="0" applyNumberFormat="1"/>
    <xf numFmtId="164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0" fillId="0" borderId="1" xfId="0" applyBorder="1"/>
    <xf numFmtId="9" fontId="0" fillId="0" borderId="1" xfId="1" applyNumberFormat="1" applyFont="1" applyBorder="1"/>
    <xf numFmtId="9" fontId="0" fillId="0" borderId="1" xfId="0" applyNumberFormat="1" applyBorder="1"/>
    <xf numFmtId="0" fontId="3" fillId="0" borderId="1" xfId="0" applyFont="1" applyBorder="1"/>
    <xf numFmtId="9" fontId="3" fillId="0" borderId="1" xfId="1" applyFont="1" applyBorder="1"/>
    <xf numFmtId="0" fontId="3" fillId="0" borderId="1" xfId="0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Purchase price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Purchase price</a:t>
          </a:r>
        </a:p>
      </cx:txPr>
    </cx:title>
    <cx:plotArea>
      <cx:plotAreaRegion>
        <cx:series layoutId="boxWhisker" uniqueId="{8D796A37-256B-4E22-B963-83F3D0CBBAF9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74</xdr:row>
      <xdr:rowOff>100012</xdr:rowOff>
    </xdr:from>
    <xdr:to>
      <xdr:col>15</xdr:col>
      <xdr:colOff>19050</xdr:colOff>
      <xdr:row>88</xdr:row>
      <xdr:rowOff>176212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D1CDA10E-0FCF-42D7-8454-3D9D48B99E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72350" y="14197012"/>
              <a:ext cx="48006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oneCellAnchor>
    <xdr:from>
      <xdr:col>0</xdr:col>
      <xdr:colOff>85725</xdr:colOff>
      <xdr:row>0</xdr:row>
      <xdr:rowOff>76200</xdr:rowOff>
    </xdr:from>
    <xdr:ext cx="5295900" cy="1428752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1EDE0DEC-1DAF-4579-842D-900497AB297D}"/>
            </a:ext>
          </a:extLst>
        </xdr:cNvPr>
        <xdr:cNvSpPr txBox="1"/>
      </xdr:nvSpPr>
      <xdr:spPr>
        <a:xfrm>
          <a:off x="85725" y="76200"/>
          <a:ext cx="5295900" cy="1428752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A study has been carried out in a group of families that applied for a municipal subsidy for the purchase of a home. Information has been collected on annual family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</a:rPr>
            <a:t>income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, annual family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expenses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, the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purchase price 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of the house, the amount of the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subsidy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received and the number of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rooms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in the house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. All amounts are measured in thousands of euros.</a:t>
          </a:r>
        </a:p>
      </xdr:txBody>
    </xdr:sp>
    <xdr:clientData/>
  </xdr:oneCellAnchor>
  <xdr:oneCellAnchor>
    <xdr:from>
      <xdr:col>7</xdr:col>
      <xdr:colOff>0</xdr:colOff>
      <xdr:row>0</xdr:row>
      <xdr:rowOff>114300</xdr:rowOff>
    </xdr:from>
    <xdr:ext cx="7232431" cy="4733925"/>
    <xdr:sp macro="" textlink="">
      <xdr:nvSpPr>
        <xdr:cNvPr id="7" name="CuadroTexto 1">
          <a:extLst>
            <a:ext uri="{FF2B5EF4-FFF2-40B4-BE49-F238E27FC236}">
              <a16:creationId xmlns:a16="http://schemas.microsoft.com/office/drawing/2014/main" id="{6DE7C939-9848-4890-A41D-25124A00B621}"/>
            </a:ext>
          </a:extLst>
        </xdr:cNvPr>
        <xdr:cNvSpPr txBox="1"/>
      </xdr:nvSpPr>
      <xdr:spPr>
        <a:xfrm>
          <a:off x="5829300" y="114300"/>
          <a:ext cx="7232431" cy="473392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1)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Identify the population of this data set.</a:t>
          </a:r>
        </a:p>
        <a:p>
          <a:pPr algn="l"/>
          <a:r>
            <a:rPr lang="en-GB" sz="1400">
              <a:solidFill>
                <a:schemeClr val="accent1">
                  <a:lumMod val="50000"/>
                </a:schemeClr>
              </a:solidFill>
              <a:latin typeface="+mn-lt"/>
            </a:rPr>
            <a:t>2)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 Indicate the type of the variable </a:t>
          </a:r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</a:rPr>
            <a:t>Rooms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.</a:t>
          </a:r>
        </a:p>
        <a:p>
          <a:pPr algn="l"/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3) Indicate the scale of measurement of the variable </a:t>
          </a:r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</a:rPr>
            <a:t>Rooms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.</a:t>
          </a:r>
        </a:p>
        <a:p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4)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Obtain the frequency distribution (as detailed as possible) for the variable </a:t>
          </a:r>
          <a:r>
            <a:rPr lang="en-GB" sz="1400" b="1">
              <a:solidFill>
                <a:schemeClr val="accent1">
                  <a:lumMod val="50000"/>
                </a:schemeClr>
              </a:solidFill>
            </a:rPr>
            <a:t>Rooms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and answer the two following questions: What percentage of houses have 2 rooms? And the percentage of houses with 6 rooms at most?</a:t>
          </a:r>
        </a:p>
        <a:p>
          <a:r>
            <a:rPr lang="en-GB" sz="1400">
              <a:solidFill>
                <a:schemeClr val="accent1">
                  <a:lumMod val="50000"/>
                </a:schemeClr>
              </a:solidFill>
            </a:rPr>
            <a:t>5) What is the average </a:t>
          </a:r>
          <a:r>
            <a:rPr lang="en-GB" sz="1400" b="1">
              <a:solidFill>
                <a:schemeClr val="accent1">
                  <a:lumMod val="50000"/>
                </a:schemeClr>
              </a:solidFill>
            </a:rPr>
            <a:t>purchase price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of the houses? </a:t>
          </a:r>
        </a:p>
        <a:p>
          <a:r>
            <a:rPr lang="en-GB" sz="1400">
              <a:solidFill>
                <a:schemeClr val="accent1">
                  <a:lumMod val="50000"/>
                </a:schemeClr>
              </a:solidFill>
            </a:rPr>
            <a:t>6) Is the average </a:t>
          </a:r>
          <a:r>
            <a:rPr lang="en-GB" sz="1400" b="1">
              <a:solidFill>
                <a:schemeClr val="accent1">
                  <a:lumMod val="50000"/>
                </a:schemeClr>
              </a:solidFill>
            </a:rPr>
            <a:t>purchase price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of the houses representative?</a:t>
          </a:r>
        </a:p>
        <a:p>
          <a:r>
            <a:rPr lang="en-GB" sz="1400">
              <a:solidFill>
                <a:schemeClr val="accent1">
                  <a:lumMod val="50000"/>
                </a:schemeClr>
              </a:solidFill>
            </a:rPr>
            <a:t>7) What is the </a:t>
          </a:r>
          <a:r>
            <a:rPr lang="en-GB" sz="1400" b="1">
              <a:solidFill>
                <a:schemeClr val="accent1">
                  <a:lumMod val="50000"/>
                </a:schemeClr>
              </a:solidFill>
            </a:rPr>
            <a:t>purchase price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that 25% of homes cost more than?</a:t>
          </a:r>
        </a:p>
        <a:p>
          <a:r>
            <a:rPr lang="en-GB" sz="1400">
              <a:solidFill>
                <a:schemeClr val="accent1">
                  <a:lumMod val="50000"/>
                </a:schemeClr>
              </a:solidFill>
            </a:rPr>
            <a:t>8) What is the interquartile range for the variable '</a:t>
          </a:r>
          <a:r>
            <a:rPr lang="en-GB" sz="1400" b="1">
              <a:solidFill>
                <a:schemeClr val="accent1">
                  <a:lumMod val="50000"/>
                </a:schemeClr>
              </a:solidFill>
            </a:rPr>
            <a:t>Purchase price'</a:t>
          </a:r>
          <a:r>
            <a:rPr lang="en-GB" sz="1400" b="0">
              <a:solidFill>
                <a:schemeClr val="accent1">
                  <a:lumMod val="50000"/>
                </a:schemeClr>
              </a:solidFill>
            </a:rPr>
            <a:t>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9) What is the amount above which a value of the variable '</a:t>
          </a:r>
          <a:r>
            <a:rPr lang="en-GB" sz="1400" b="1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Purchase price' </a:t>
          </a:r>
          <a:r>
            <a:rPr lang="en-GB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will be considered to be a high outlier?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10) Use a box-plot to present graphically the distribution of the variable '</a:t>
          </a:r>
          <a:r>
            <a:rPr lang="en-GB" sz="14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Purchase price'</a:t>
          </a:r>
          <a:r>
            <a:rPr lang="en-GB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. What can be observed?</a:t>
          </a:r>
        </a:p>
        <a:p>
          <a:r>
            <a:rPr lang="en-GB" sz="1400" b="0">
              <a:solidFill>
                <a:schemeClr val="accent1">
                  <a:lumMod val="50000"/>
                </a:schemeClr>
              </a:solidFill>
            </a:rPr>
            <a:t>11)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Analyse the skewness of the variable '</a:t>
          </a:r>
          <a:r>
            <a:rPr lang="en-GB" sz="1400" b="1">
              <a:solidFill>
                <a:schemeClr val="accent1">
                  <a:lumMod val="50000"/>
                </a:schemeClr>
              </a:solidFill>
            </a:rPr>
            <a:t>Purchase price' </a:t>
          </a:r>
          <a:r>
            <a:rPr lang="en-GB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using an appropriate numerical measure</a:t>
          </a:r>
          <a:r>
            <a:rPr lang="en-GB" sz="11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1400" b="1">
            <a:solidFill>
              <a:schemeClr val="accent1">
                <a:lumMod val="50000"/>
              </a:schemeClr>
            </a:solidFill>
          </a:endParaRPr>
        </a:p>
        <a:p>
          <a:r>
            <a:rPr lang="en-GB" sz="1400" b="0">
              <a:solidFill>
                <a:schemeClr val="accent1">
                  <a:lumMod val="50000"/>
                </a:schemeClr>
              </a:solidFill>
            </a:rPr>
            <a:t>12)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Analyse the kurtosis of the variable '</a:t>
          </a:r>
          <a:r>
            <a:rPr lang="en-GB" sz="1400" b="1">
              <a:solidFill>
                <a:schemeClr val="accent1">
                  <a:lumMod val="50000"/>
                </a:schemeClr>
              </a:solidFill>
            </a:rPr>
            <a:t>Purchase price' </a:t>
          </a:r>
          <a:r>
            <a:rPr lang="en-GB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using an appropriate numerical measure.</a:t>
          </a:r>
        </a:p>
        <a:p>
          <a:r>
            <a:rPr lang="en-GB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13) The Gini index has been calculated to measure the degree of inequality in the distribution of income in this group of families, giving a value of GI</a:t>
          </a:r>
          <a:r>
            <a:rPr lang="en-GB" sz="1400" baseline="-250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= 0.25. In a second group of families, the corresponding Gini index is GI</a:t>
          </a:r>
          <a:r>
            <a:rPr lang="en-GB" sz="1400" baseline="-250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GB" sz="14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= 0.37. In which of the two groups of families is the income distribution more unequal?</a:t>
          </a:r>
        </a:p>
        <a:p>
          <a:pPr algn="l"/>
          <a:endParaRPr lang="es-ES" sz="1400"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N107"/>
  <sheetViews>
    <sheetView tabSelected="1" workbookViewId="0">
      <selection activeCell="G1" sqref="G1"/>
    </sheetView>
  </sheetViews>
  <sheetFormatPr baseColWidth="10" defaultColWidth="11.42578125" defaultRowHeight="15" x14ac:dyDescent="0.25"/>
  <cols>
    <col min="2" max="2" width="12.42578125" bestFit="1" customWidth="1"/>
    <col min="3" max="3" width="10.7109375" customWidth="1"/>
    <col min="4" max="4" width="16.5703125" bestFit="1" customWidth="1"/>
    <col min="5" max="5" width="13.42578125" customWidth="1"/>
    <col min="10" max="10" width="14.85546875" customWidth="1"/>
  </cols>
  <sheetData>
    <row r="10" spans="1:6" x14ac:dyDescent="0.25">
      <c r="A10" s="2" t="s">
        <v>0</v>
      </c>
      <c r="B10" s="2" t="s">
        <v>1</v>
      </c>
      <c r="C10" s="2" t="s">
        <v>2</v>
      </c>
      <c r="D10" s="2" t="s">
        <v>6</v>
      </c>
      <c r="E10" s="2" t="s">
        <v>45</v>
      </c>
      <c r="F10" s="2" t="s">
        <v>3</v>
      </c>
    </row>
    <row r="11" spans="1:6" x14ac:dyDescent="0.25">
      <c r="A11" s="1">
        <v>1</v>
      </c>
      <c r="B11" s="1">
        <v>66.400000000000006</v>
      </c>
      <c r="C11" s="1">
        <v>67.8</v>
      </c>
      <c r="D11" s="1">
        <v>251.7</v>
      </c>
      <c r="E11" s="1">
        <v>4</v>
      </c>
      <c r="F11" s="1">
        <v>3</v>
      </c>
    </row>
    <row r="12" spans="1:6" x14ac:dyDescent="0.25">
      <c r="A12" s="1">
        <v>2</v>
      </c>
      <c r="B12" s="1">
        <v>53.2</v>
      </c>
      <c r="C12" s="1">
        <v>57</v>
      </c>
      <c r="D12" s="1">
        <v>195.2</v>
      </c>
      <c r="E12" s="1">
        <v>6.5</v>
      </c>
      <c r="F12" s="1">
        <v>3</v>
      </c>
    </row>
    <row r="13" spans="1:6" x14ac:dyDescent="0.25">
      <c r="A13" s="1">
        <v>3</v>
      </c>
      <c r="B13" s="1">
        <v>90.7</v>
      </c>
      <c r="C13" s="1">
        <v>79</v>
      </c>
      <c r="D13" s="1">
        <v>270.8</v>
      </c>
      <c r="E13" s="1">
        <v>1.9</v>
      </c>
      <c r="F13" s="1">
        <v>4</v>
      </c>
    </row>
    <row r="14" spans="1:6" x14ac:dyDescent="0.25">
      <c r="A14" s="1">
        <v>4</v>
      </c>
      <c r="B14" s="1">
        <v>108.5</v>
      </c>
      <c r="C14" s="1">
        <v>91.3</v>
      </c>
      <c r="D14" s="1">
        <v>312</v>
      </c>
      <c r="E14" s="1">
        <v>1.3</v>
      </c>
      <c r="F14" s="1">
        <v>4</v>
      </c>
    </row>
    <row r="15" spans="1:6" x14ac:dyDescent="0.25">
      <c r="A15" s="1">
        <v>5</v>
      </c>
      <c r="B15" s="1">
        <v>30.3</v>
      </c>
      <c r="C15" s="1">
        <v>25.1</v>
      </c>
      <c r="D15" s="1">
        <v>177.2</v>
      </c>
      <c r="E15" s="1">
        <v>16.2</v>
      </c>
      <c r="F15" s="1">
        <v>1</v>
      </c>
    </row>
    <row r="16" spans="1:6" x14ac:dyDescent="0.25">
      <c r="A16" s="1">
        <v>6</v>
      </c>
      <c r="B16" s="1">
        <v>64.099999999999994</v>
      </c>
      <c r="C16" s="1">
        <v>62.8</v>
      </c>
      <c r="D16" s="1">
        <v>234.2</v>
      </c>
      <c r="E16" s="1">
        <v>4.5999999999999996</v>
      </c>
      <c r="F16" s="1">
        <v>1</v>
      </c>
    </row>
    <row r="17" spans="1:11" x14ac:dyDescent="0.25">
      <c r="A17" s="1">
        <v>7</v>
      </c>
      <c r="B17" s="1">
        <v>71.3</v>
      </c>
      <c r="C17" s="1">
        <v>71.2</v>
      </c>
      <c r="D17" s="1">
        <v>269.7</v>
      </c>
      <c r="E17" s="1">
        <v>3.4</v>
      </c>
      <c r="F17" s="1">
        <v>1</v>
      </c>
    </row>
    <row r="18" spans="1:11" x14ac:dyDescent="0.25">
      <c r="A18" s="1">
        <v>8</v>
      </c>
      <c r="B18" s="1">
        <v>33</v>
      </c>
      <c r="C18" s="1">
        <v>25.7</v>
      </c>
      <c r="D18" s="1">
        <v>158.4</v>
      </c>
      <c r="E18" s="1">
        <v>13.2</v>
      </c>
      <c r="F18" s="1">
        <v>2</v>
      </c>
    </row>
    <row r="19" spans="1:11" x14ac:dyDescent="0.25">
      <c r="A19" s="1">
        <v>9</v>
      </c>
      <c r="B19" s="1">
        <v>65.8</v>
      </c>
      <c r="C19" s="1">
        <v>64.7</v>
      </c>
      <c r="D19" s="1">
        <v>238.5</v>
      </c>
      <c r="E19" s="1">
        <v>4.2</v>
      </c>
      <c r="F19" s="1">
        <v>1</v>
      </c>
    </row>
    <row r="20" spans="1:11" x14ac:dyDescent="0.25">
      <c r="A20" s="1">
        <v>10</v>
      </c>
      <c r="B20" s="1">
        <v>85.3</v>
      </c>
      <c r="C20" s="1">
        <v>78</v>
      </c>
      <c r="D20" s="1">
        <v>290.5</v>
      </c>
      <c r="E20" s="1">
        <v>2</v>
      </c>
      <c r="F20" s="1">
        <v>1</v>
      </c>
    </row>
    <row r="21" spans="1:11" x14ac:dyDescent="0.25">
      <c r="A21" s="1">
        <v>11</v>
      </c>
      <c r="B21" s="1">
        <v>107.5</v>
      </c>
      <c r="C21" s="1">
        <v>90</v>
      </c>
      <c r="D21" s="1">
        <v>307.7</v>
      </c>
      <c r="E21" s="1">
        <v>1.4</v>
      </c>
      <c r="F21" s="1">
        <v>2</v>
      </c>
    </row>
    <row r="22" spans="1:11" x14ac:dyDescent="0.25">
      <c r="A22" s="1">
        <v>12</v>
      </c>
      <c r="B22" s="1">
        <v>74.7</v>
      </c>
      <c r="C22" s="1">
        <v>66.900000000000006</v>
      </c>
      <c r="D22" s="1">
        <v>272.89999999999998</v>
      </c>
      <c r="E22" s="1">
        <v>2.8</v>
      </c>
      <c r="F22" s="1">
        <v>2</v>
      </c>
    </row>
    <row r="23" spans="1:11" x14ac:dyDescent="0.25">
      <c r="A23" s="1">
        <v>13</v>
      </c>
      <c r="B23" s="1">
        <v>74.5</v>
      </c>
      <c r="C23" s="1">
        <v>66.099999999999994</v>
      </c>
      <c r="D23" s="1">
        <v>284.39999999999998</v>
      </c>
      <c r="E23" s="1">
        <v>2.9</v>
      </c>
      <c r="F23" s="1">
        <v>2</v>
      </c>
    </row>
    <row r="24" spans="1:11" x14ac:dyDescent="0.25">
      <c r="A24" s="1">
        <v>14</v>
      </c>
      <c r="B24" s="1">
        <v>97.3</v>
      </c>
      <c r="C24" s="1">
        <v>79.099999999999994</v>
      </c>
      <c r="D24" s="1">
        <v>279.89999999999998</v>
      </c>
      <c r="E24" s="1">
        <v>1.5</v>
      </c>
      <c r="F24" s="1">
        <v>6</v>
      </c>
    </row>
    <row r="25" spans="1:11" x14ac:dyDescent="0.25">
      <c r="A25" s="1">
        <v>15</v>
      </c>
      <c r="B25" s="1">
        <v>76.599999999999994</v>
      </c>
      <c r="C25" s="1">
        <v>67.5</v>
      </c>
      <c r="D25" s="1">
        <v>248.2</v>
      </c>
      <c r="E25" s="1">
        <v>2.5</v>
      </c>
      <c r="F25" s="1">
        <v>2</v>
      </c>
    </row>
    <row r="26" spans="1:11" x14ac:dyDescent="0.25">
      <c r="A26" s="1">
        <v>16</v>
      </c>
      <c r="B26" s="1">
        <v>94</v>
      </c>
      <c r="C26" s="1">
        <v>84.3</v>
      </c>
      <c r="D26" s="1">
        <v>272</v>
      </c>
      <c r="E26" s="1">
        <v>1.8</v>
      </c>
      <c r="F26" s="1">
        <v>2</v>
      </c>
    </row>
    <row r="27" spans="1:11" x14ac:dyDescent="0.25">
      <c r="A27" s="1">
        <v>17</v>
      </c>
      <c r="B27" s="1">
        <v>104.9</v>
      </c>
      <c r="C27" s="1">
        <v>88.4</v>
      </c>
      <c r="D27" s="1">
        <v>302.60000000000002</v>
      </c>
      <c r="E27" s="1">
        <v>1.5</v>
      </c>
      <c r="F27" s="1">
        <v>1</v>
      </c>
      <c r="I27" s="5" t="s">
        <v>15</v>
      </c>
      <c r="J27" s="5" t="s">
        <v>26</v>
      </c>
      <c r="K27" t="s">
        <v>27</v>
      </c>
    </row>
    <row r="28" spans="1:11" x14ac:dyDescent="0.25">
      <c r="A28" s="1">
        <v>18</v>
      </c>
      <c r="B28" s="1">
        <v>97.6</v>
      </c>
      <c r="C28" s="1">
        <v>83.7</v>
      </c>
      <c r="D28" s="1">
        <v>308.5</v>
      </c>
      <c r="E28" s="1">
        <v>1.7</v>
      </c>
      <c r="F28" s="1">
        <v>1</v>
      </c>
    </row>
    <row r="29" spans="1:11" x14ac:dyDescent="0.25">
      <c r="A29" s="1">
        <v>19</v>
      </c>
      <c r="B29" s="1">
        <v>99</v>
      </c>
      <c r="C29" s="1">
        <v>89.6</v>
      </c>
      <c r="D29" s="1">
        <v>320.3</v>
      </c>
      <c r="E29" s="1">
        <v>1.5</v>
      </c>
      <c r="F29" s="1">
        <v>2</v>
      </c>
      <c r="I29" s="5" t="s">
        <v>28</v>
      </c>
      <c r="J29" s="5" t="s">
        <v>42</v>
      </c>
    </row>
    <row r="30" spans="1:11" x14ac:dyDescent="0.25">
      <c r="A30" s="1">
        <v>20</v>
      </c>
      <c r="B30" s="1">
        <v>32.700000000000003</v>
      </c>
      <c r="C30" s="1">
        <v>25.4</v>
      </c>
      <c r="D30" s="1">
        <v>167.3</v>
      </c>
      <c r="E30" s="1">
        <v>13.2</v>
      </c>
      <c r="F30" s="1">
        <v>1</v>
      </c>
      <c r="I30" s="5"/>
      <c r="K30" t="s">
        <v>29</v>
      </c>
    </row>
    <row r="31" spans="1:11" x14ac:dyDescent="0.25">
      <c r="A31" s="1">
        <v>21</v>
      </c>
      <c r="B31" s="1">
        <v>44.4</v>
      </c>
      <c r="C31" s="1">
        <v>40.700000000000003</v>
      </c>
      <c r="D31" s="1">
        <v>172.5</v>
      </c>
      <c r="E31" s="1">
        <v>9.1999999999999993</v>
      </c>
      <c r="F31" s="1">
        <v>2</v>
      </c>
    </row>
    <row r="32" spans="1:11" x14ac:dyDescent="0.25">
      <c r="A32" s="1">
        <v>22</v>
      </c>
      <c r="B32" s="1">
        <v>56.2</v>
      </c>
      <c r="C32" s="1">
        <v>59.7</v>
      </c>
      <c r="D32" s="1">
        <v>209.5</v>
      </c>
      <c r="E32" s="1">
        <v>4.5999999999999996</v>
      </c>
      <c r="F32" s="1">
        <v>1</v>
      </c>
      <c r="I32" s="5" t="s">
        <v>16</v>
      </c>
      <c r="J32" s="5" t="s">
        <v>41</v>
      </c>
    </row>
    <row r="33" spans="1:14" x14ac:dyDescent="0.25">
      <c r="A33" s="1">
        <v>23</v>
      </c>
      <c r="B33" s="1">
        <v>77.7</v>
      </c>
      <c r="C33" s="1">
        <v>71.2</v>
      </c>
      <c r="D33" s="1">
        <v>275</v>
      </c>
      <c r="E33" s="1">
        <v>2.2999999999999998</v>
      </c>
      <c r="F33" s="1">
        <v>3</v>
      </c>
      <c r="I33" s="5"/>
      <c r="K33" t="s">
        <v>30</v>
      </c>
    </row>
    <row r="34" spans="1:14" x14ac:dyDescent="0.25">
      <c r="A34" s="1">
        <v>24</v>
      </c>
      <c r="B34" s="1">
        <v>54.8</v>
      </c>
      <c r="C34" s="1">
        <v>56</v>
      </c>
      <c r="D34" s="1">
        <v>193.7</v>
      </c>
      <c r="E34" s="1">
        <v>5.7</v>
      </c>
      <c r="F34" s="1">
        <v>3</v>
      </c>
      <c r="I34" s="5"/>
    </row>
    <row r="35" spans="1:14" x14ac:dyDescent="0.25">
      <c r="A35" s="1">
        <v>25</v>
      </c>
      <c r="B35" s="1">
        <v>106.7</v>
      </c>
      <c r="C35" s="1">
        <v>89.7</v>
      </c>
      <c r="D35" s="1">
        <v>337.4</v>
      </c>
      <c r="E35" s="1">
        <v>1.4</v>
      </c>
      <c r="F35" s="1">
        <v>2</v>
      </c>
      <c r="I35" s="5" t="s">
        <v>20</v>
      </c>
      <c r="J35" s="5" t="s">
        <v>43</v>
      </c>
    </row>
    <row r="36" spans="1:14" x14ac:dyDescent="0.25">
      <c r="A36" s="1">
        <v>26</v>
      </c>
      <c r="B36" s="1">
        <v>73.5</v>
      </c>
      <c r="C36" s="1">
        <v>72.2</v>
      </c>
      <c r="D36" s="1">
        <v>266.8</v>
      </c>
      <c r="E36" s="1">
        <v>3.2</v>
      </c>
      <c r="F36" s="1">
        <v>1</v>
      </c>
      <c r="J36" t="s">
        <v>4</v>
      </c>
      <c r="K36">
        <f>MIN(Rooms)</f>
        <v>1</v>
      </c>
    </row>
    <row r="37" spans="1:14" x14ac:dyDescent="0.25">
      <c r="A37" s="1">
        <v>27</v>
      </c>
      <c r="B37" s="1">
        <v>53.8</v>
      </c>
      <c r="C37" s="1">
        <v>49.4</v>
      </c>
      <c r="D37" s="1">
        <v>194.2</v>
      </c>
      <c r="E37" s="1">
        <v>5.9</v>
      </c>
      <c r="F37" s="1">
        <v>2</v>
      </c>
      <c r="J37" t="s">
        <v>5</v>
      </c>
      <c r="K37">
        <f>MAX(Rooms)</f>
        <v>7</v>
      </c>
    </row>
    <row r="38" spans="1:14" x14ac:dyDescent="0.25">
      <c r="A38" s="1">
        <v>28</v>
      </c>
      <c r="B38" s="1">
        <v>66.400000000000006</v>
      </c>
      <c r="C38" s="1">
        <v>62.6</v>
      </c>
      <c r="D38" s="1">
        <v>263.60000000000002</v>
      </c>
      <c r="E38" s="1">
        <v>3.4</v>
      </c>
      <c r="F38" s="1">
        <v>2</v>
      </c>
    </row>
    <row r="39" spans="1:14" x14ac:dyDescent="0.25">
      <c r="A39" s="1">
        <v>29</v>
      </c>
      <c r="B39" s="1">
        <v>98.2</v>
      </c>
      <c r="C39" s="1">
        <v>85.9</v>
      </c>
      <c r="D39" s="1">
        <v>322.8</v>
      </c>
      <c r="E39" s="1">
        <v>1.6</v>
      </c>
      <c r="F39" s="1">
        <v>4</v>
      </c>
      <c r="J39" s="6" t="s">
        <v>17</v>
      </c>
      <c r="K39" s="6" t="s">
        <v>18</v>
      </c>
      <c r="L39" s="6" t="s">
        <v>19</v>
      </c>
      <c r="M39" s="12" t="s">
        <v>47</v>
      </c>
      <c r="N39" s="6" t="s">
        <v>46</v>
      </c>
    </row>
    <row r="40" spans="1:14" x14ac:dyDescent="0.25">
      <c r="A40" s="1">
        <v>30</v>
      </c>
      <c r="B40" s="1">
        <v>58.1</v>
      </c>
      <c r="C40" s="1">
        <v>56.3</v>
      </c>
      <c r="D40" s="1">
        <v>219.6</v>
      </c>
      <c r="E40" s="1">
        <v>4.7</v>
      </c>
      <c r="F40" s="1">
        <v>2</v>
      </c>
      <c r="J40" s="7">
        <v>1</v>
      </c>
      <c r="K40" s="7">
        <f t="shared" ref="K40:K46" si="0">COUNTIF(Rooms,J40)</f>
        <v>13</v>
      </c>
      <c r="L40" s="8">
        <f>K40/$K$47</f>
        <v>0.26</v>
      </c>
      <c r="M40" s="7">
        <f>K40</f>
        <v>13</v>
      </c>
      <c r="N40" s="9">
        <f>L40</f>
        <v>0.26</v>
      </c>
    </row>
    <row r="41" spans="1:14" x14ac:dyDescent="0.25">
      <c r="A41" s="1">
        <v>31</v>
      </c>
      <c r="B41" s="1">
        <v>36.799999999999997</v>
      </c>
      <c r="C41" s="1">
        <v>31.7</v>
      </c>
      <c r="D41" s="1">
        <v>193.2</v>
      </c>
      <c r="E41" s="1">
        <v>10.8</v>
      </c>
      <c r="F41" s="1">
        <v>2</v>
      </c>
      <c r="J41" s="7">
        <v>2</v>
      </c>
      <c r="K41" s="7">
        <f t="shared" si="0"/>
        <v>20</v>
      </c>
      <c r="L41" s="8">
        <f t="shared" ref="L41:L46" si="1">K41/$K$47</f>
        <v>0.4</v>
      </c>
      <c r="M41" s="7">
        <f>M40+K41</f>
        <v>33</v>
      </c>
      <c r="N41" s="9">
        <f>N40+L41</f>
        <v>0.66</v>
      </c>
    </row>
    <row r="42" spans="1:14" x14ac:dyDescent="0.25">
      <c r="A42" s="1">
        <v>32</v>
      </c>
      <c r="B42" s="1">
        <v>43.2</v>
      </c>
      <c r="C42" s="1">
        <v>47.8</v>
      </c>
      <c r="D42" s="1">
        <v>202.4</v>
      </c>
      <c r="E42" s="1">
        <v>11</v>
      </c>
      <c r="F42" s="1">
        <v>5</v>
      </c>
      <c r="J42" s="7">
        <v>3</v>
      </c>
      <c r="K42" s="7">
        <f t="shared" si="0"/>
        <v>7</v>
      </c>
      <c r="L42" s="8">
        <f t="shared" si="1"/>
        <v>0.14000000000000001</v>
      </c>
      <c r="M42" s="7">
        <f t="shared" ref="M42:M46" si="2">M41+K42</f>
        <v>40</v>
      </c>
      <c r="N42" s="9">
        <f>N41+L42</f>
        <v>0.8</v>
      </c>
    </row>
    <row r="43" spans="1:14" x14ac:dyDescent="0.25">
      <c r="A43" s="1">
        <v>33</v>
      </c>
      <c r="B43" s="1">
        <v>64.7</v>
      </c>
      <c r="C43" s="1">
        <v>66</v>
      </c>
      <c r="D43" s="1">
        <v>231.1</v>
      </c>
      <c r="E43" s="1">
        <v>4.4000000000000004</v>
      </c>
      <c r="F43" s="1">
        <v>2</v>
      </c>
      <c r="J43" s="7">
        <v>4</v>
      </c>
      <c r="K43" s="7">
        <f t="shared" si="0"/>
        <v>5</v>
      </c>
      <c r="L43" s="8">
        <f t="shared" si="1"/>
        <v>0.1</v>
      </c>
      <c r="M43" s="7">
        <f t="shared" si="2"/>
        <v>45</v>
      </c>
      <c r="N43" s="9">
        <f>N42+L43</f>
        <v>0.9</v>
      </c>
    </row>
    <row r="44" spans="1:14" x14ac:dyDescent="0.25">
      <c r="A44" s="1">
        <v>34</v>
      </c>
      <c r="B44" s="1">
        <v>79.8</v>
      </c>
      <c r="C44" s="1">
        <v>72.3</v>
      </c>
      <c r="D44" s="1">
        <v>248.5</v>
      </c>
      <c r="E44" s="1">
        <v>2.6</v>
      </c>
      <c r="F44" s="1">
        <v>4</v>
      </c>
      <c r="J44" s="7">
        <v>5</v>
      </c>
      <c r="K44" s="7">
        <f t="shared" si="0"/>
        <v>3</v>
      </c>
      <c r="L44" s="8">
        <f t="shared" si="1"/>
        <v>0.06</v>
      </c>
      <c r="M44" s="7">
        <f t="shared" si="2"/>
        <v>48</v>
      </c>
      <c r="N44" s="9">
        <f>N43+L44</f>
        <v>0.96</v>
      </c>
    </row>
    <row r="45" spans="1:14" x14ac:dyDescent="0.25">
      <c r="A45" s="1">
        <v>35</v>
      </c>
      <c r="B45" s="1">
        <v>100.8</v>
      </c>
      <c r="C45" s="1">
        <v>85.9</v>
      </c>
      <c r="D45" s="1">
        <v>309.60000000000002</v>
      </c>
      <c r="E45" s="1">
        <v>1.4</v>
      </c>
      <c r="F45" s="1">
        <v>2</v>
      </c>
      <c r="J45" s="7">
        <v>6</v>
      </c>
      <c r="K45" s="7">
        <f t="shared" si="0"/>
        <v>1</v>
      </c>
      <c r="L45" s="8">
        <f t="shared" si="1"/>
        <v>0.02</v>
      </c>
      <c r="M45" s="7">
        <f t="shared" si="2"/>
        <v>49</v>
      </c>
      <c r="N45" s="9">
        <f>N44+L45</f>
        <v>0.98</v>
      </c>
    </row>
    <row r="46" spans="1:14" x14ac:dyDescent="0.25">
      <c r="A46" s="1">
        <v>36</v>
      </c>
      <c r="B46" s="1">
        <v>59.5</v>
      </c>
      <c r="C46" s="1">
        <v>54.4</v>
      </c>
      <c r="D46" s="1">
        <v>245.7</v>
      </c>
      <c r="E46" s="1">
        <v>4.5999999999999996</v>
      </c>
      <c r="F46" s="1">
        <v>2</v>
      </c>
      <c r="J46" s="7">
        <v>7</v>
      </c>
      <c r="K46" s="7">
        <f t="shared" si="0"/>
        <v>1</v>
      </c>
      <c r="L46" s="8">
        <f t="shared" si="1"/>
        <v>0.02</v>
      </c>
      <c r="M46" s="7">
        <f t="shared" si="2"/>
        <v>50</v>
      </c>
      <c r="N46" s="9">
        <f>N45+L46</f>
        <v>1</v>
      </c>
    </row>
    <row r="47" spans="1:14" x14ac:dyDescent="0.25">
      <c r="A47" s="1">
        <v>37</v>
      </c>
      <c r="B47" s="1">
        <v>103.2</v>
      </c>
      <c r="C47" s="1">
        <v>86</v>
      </c>
      <c r="D47" s="1">
        <v>315.8</v>
      </c>
      <c r="E47" s="1">
        <v>1.5</v>
      </c>
      <c r="F47" s="1">
        <v>5</v>
      </c>
      <c r="K47" s="10">
        <f>SUM(K40:K46)</f>
        <v>50</v>
      </c>
      <c r="L47" s="11">
        <f>SUM(L40:L46)</f>
        <v>1</v>
      </c>
    </row>
    <row r="48" spans="1:14" x14ac:dyDescent="0.25">
      <c r="A48" s="1">
        <v>38</v>
      </c>
      <c r="B48" s="1">
        <v>30.5</v>
      </c>
      <c r="C48" s="1">
        <v>22.8</v>
      </c>
      <c r="D48" s="1">
        <v>177.6</v>
      </c>
      <c r="E48" s="1">
        <v>16.7</v>
      </c>
      <c r="F48" s="1">
        <v>2</v>
      </c>
    </row>
    <row r="49" spans="1:13" x14ac:dyDescent="0.25">
      <c r="A49" s="1">
        <v>39</v>
      </c>
      <c r="B49" s="1">
        <v>99.6</v>
      </c>
      <c r="C49" s="1">
        <v>83.7</v>
      </c>
      <c r="D49" s="1">
        <v>318.60000000000002</v>
      </c>
      <c r="E49" s="1">
        <v>1.5</v>
      </c>
      <c r="F49" s="1">
        <v>2</v>
      </c>
      <c r="J49" t="s">
        <v>31</v>
      </c>
      <c r="M49" s="3">
        <f>L41</f>
        <v>0.4</v>
      </c>
    </row>
    <row r="50" spans="1:13" x14ac:dyDescent="0.25">
      <c r="A50" s="1">
        <v>40</v>
      </c>
      <c r="B50" s="1">
        <v>79</v>
      </c>
      <c r="C50" s="1">
        <v>76</v>
      </c>
      <c r="D50" s="1">
        <v>283.10000000000002</v>
      </c>
      <c r="E50" s="1">
        <v>2.7</v>
      </c>
      <c r="F50" s="1">
        <v>2</v>
      </c>
      <c r="J50" t="s">
        <v>32</v>
      </c>
      <c r="M50" s="3">
        <f>N45</f>
        <v>0.98</v>
      </c>
    </row>
    <row r="51" spans="1:13" x14ac:dyDescent="0.25">
      <c r="A51" s="1">
        <v>41</v>
      </c>
      <c r="B51" s="1">
        <v>45.9</v>
      </c>
      <c r="C51" s="1">
        <v>50.5</v>
      </c>
      <c r="D51" s="1">
        <v>182.5</v>
      </c>
      <c r="E51" s="1">
        <v>9.6</v>
      </c>
      <c r="F51" s="1">
        <v>5</v>
      </c>
    </row>
    <row r="52" spans="1:13" x14ac:dyDescent="0.25">
      <c r="A52" s="1">
        <v>42</v>
      </c>
      <c r="B52" s="1">
        <v>68.5</v>
      </c>
      <c r="C52" s="1">
        <v>61.6</v>
      </c>
      <c r="D52" s="1">
        <v>245.1</v>
      </c>
      <c r="E52" s="1">
        <v>3.9</v>
      </c>
      <c r="F52" s="1">
        <v>4</v>
      </c>
      <c r="I52" s="5" t="s">
        <v>34</v>
      </c>
      <c r="J52" s="5" t="s">
        <v>33</v>
      </c>
    </row>
    <row r="53" spans="1:13" x14ac:dyDescent="0.25">
      <c r="A53" s="1">
        <v>43</v>
      </c>
      <c r="B53" s="1">
        <v>102.9</v>
      </c>
      <c r="C53" s="1">
        <v>86.2</v>
      </c>
      <c r="D53" s="1">
        <v>294.10000000000002</v>
      </c>
      <c r="E53" s="1">
        <v>1.4</v>
      </c>
      <c r="F53" s="1">
        <v>1</v>
      </c>
      <c r="J53">
        <f>AVERAGE(Purchase_price)</f>
        <v>252.5500000000001</v>
      </c>
      <c r="K53" t="s">
        <v>7</v>
      </c>
    </row>
    <row r="54" spans="1:13" x14ac:dyDescent="0.25">
      <c r="A54" s="1">
        <v>44</v>
      </c>
      <c r="B54" s="1">
        <v>78.099999999999994</v>
      </c>
      <c r="C54" s="1">
        <v>73.5</v>
      </c>
      <c r="D54" s="1">
        <v>261.2</v>
      </c>
      <c r="E54" s="1">
        <v>2.2999999999999998</v>
      </c>
      <c r="F54" s="1">
        <v>3</v>
      </c>
      <c r="J54">
        <f>J53*1000</f>
        <v>252550.00000000009</v>
      </c>
      <c r="K54" t="s">
        <v>8</v>
      </c>
    </row>
    <row r="55" spans="1:13" x14ac:dyDescent="0.25">
      <c r="A55" s="1">
        <v>45</v>
      </c>
      <c r="B55" s="1">
        <v>67.599999999999994</v>
      </c>
      <c r="C55" s="1">
        <v>65.099999999999994</v>
      </c>
      <c r="D55" s="1">
        <v>262.2</v>
      </c>
      <c r="E55" s="1">
        <v>3.9</v>
      </c>
      <c r="F55" s="1">
        <v>3</v>
      </c>
    </row>
    <row r="56" spans="1:13" x14ac:dyDescent="0.25">
      <c r="A56" s="1">
        <v>46</v>
      </c>
      <c r="B56" s="1">
        <v>99.2</v>
      </c>
      <c r="C56" s="1">
        <v>88.5</v>
      </c>
      <c r="D56" s="1">
        <v>310.7</v>
      </c>
      <c r="E56" s="1">
        <v>1.6</v>
      </c>
      <c r="F56" s="1">
        <v>1</v>
      </c>
      <c r="I56" s="5" t="s">
        <v>35</v>
      </c>
      <c r="J56" s="5" t="s">
        <v>44</v>
      </c>
    </row>
    <row r="57" spans="1:13" x14ac:dyDescent="0.25">
      <c r="A57" s="1">
        <v>47</v>
      </c>
      <c r="B57" s="1">
        <v>39.299999999999997</v>
      </c>
      <c r="C57" s="1">
        <v>34.5</v>
      </c>
      <c r="D57" s="1">
        <v>186.7</v>
      </c>
      <c r="E57" s="1">
        <v>9.6999999999999993</v>
      </c>
      <c r="F57" s="1">
        <v>2</v>
      </c>
      <c r="J57" t="s">
        <v>9</v>
      </c>
      <c r="K57" s="4">
        <f>_xlfn.STDEV.P(Purchase_price)</f>
        <v>51.215104217407664</v>
      </c>
      <c r="L57" t="s">
        <v>7</v>
      </c>
    </row>
    <row r="58" spans="1:13" x14ac:dyDescent="0.25">
      <c r="A58" s="1">
        <v>48</v>
      </c>
      <c r="B58" s="1">
        <v>54.7</v>
      </c>
      <c r="C58" s="1">
        <v>54.6</v>
      </c>
      <c r="D58" s="1">
        <v>189.7</v>
      </c>
      <c r="E58" s="1">
        <v>6.5</v>
      </c>
      <c r="F58" s="1">
        <v>3</v>
      </c>
      <c r="J58" t="s">
        <v>10</v>
      </c>
      <c r="K58" s="4">
        <f>K57/J53</f>
        <v>0.20279193909090337</v>
      </c>
    </row>
    <row r="59" spans="1:13" x14ac:dyDescent="0.25">
      <c r="A59" s="1">
        <v>49</v>
      </c>
      <c r="B59" s="1">
        <v>108.3</v>
      </c>
      <c r="C59" s="1">
        <v>88.9</v>
      </c>
      <c r="D59" s="1">
        <v>348.8</v>
      </c>
      <c r="E59" s="1">
        <v>1.4</v>
      </c>
      <c r="F59" s="1">
        <v>1</v>
      </c>
      <c r="J59" t="s">
        <v>36</v>
      </c>
    </row>
    <row r="60" spans="1:13" x14ac:dyDescent="0.25">
      <c r="A60" s="1">
        <v>50</v>
      </c>
      <c r="B60" s="1">
        <v>46.6</v>
      </c>
      <c r="C60" s="1">
        <v>50.3</v>
      </c>
      <c r="D60" s="1">
        <v>203.8</v>
      </c>
      <c r="E60" s="1">
        <v>9.6999999999999993</v>
      </c>
      <c r="F60" s="1">
        <v>7</v>
      </c>
    </row>
    <row r="61" spans="1:13" x14ac:dyDescent="0.25">
      <c r="I61" s="5" t="s">
        <v>38</v>
      </c>
      <c r="J61" s="5" t="s">
        <v>48</v>
      </c>
      <c r="K61">
        <f>_xlfn.QUARTILE.INC(Purchase_price,3)</f>
        <v>293.20000000000005</v>
      </c>
      <c r="L61" t="s">
        <v>7</v>
      </c>
    </row>
    <row r="62" spans="1:13" x14ac:dyDescent="0.25">
      <c r="J62" s="5" t="s">
        <v>49</v>
      </c>
      <c r="K62">
        <f>_xlfn.PERCENTILE.INC(Purchase_price,0.75)</f>
        <v>293.20000000000005</v>
      </c>
      <c r="L62" t="s">
        <v>7</v>
      </c>
    </row>
    <row r="63" spans="1:13" x14ac:dyDescent="0.25">
      <c r="J63" s="5"/>
      <c r="K63">
        <f>K62*1000</f>
        <v>293200.00000000006</v>
      </c>
      <c r="L63" t="s">
        <v>8</v>
      </c>
    </row>
    <row r="65" spans="9:12" x14ac:dyDescent="0.25">
      <c r="I65" s="5" t="s">
        <v>11</v>
      </c>
      <c r="J65" s="5" t="s">
        <v>37</v>
      </c>
    </row>
    <row r="66" spans="9:12" x14ac:dyDescent="0.25">
      <c r="J66" t="s">
        <v>50</v>
      </c>
      <c r="K66">
        <f>_xlfn.QUARTILE.INC(Purchase_price,1)</f>
        <v>202.75</v>
      </c>
      <c r="L66" t="s">
        <v>7</v>
      </c>
    </row>
    <row r="67" spans="9:12" x14ac:dyDescent="0.25">
      <c r="J67" t="s">
        <v>51</v>
      </c>
      <c r="K67">
        <f>K61</f>
        <v>293.20000000000005</v>
      </c>
      <c r="L67" t="s">
        <v>7</v>
      </c>
    </row>
    <row r="68" spans="9:12" x14ac:dyDescent="0.25">
      <c r="J68" t="s">
        <v>12</v>
      </c>
      <c r="K68">
        <f>K67-K66</f>
        <v>90.450000000000045</v>
      </c>
      <c r="L68" t="s">
        <v>7</v>
      </c>
    </row>
    <row r="69" spans="9:12" x14ac:dyDescent="0.25">
      <c r="K69">
        <f>K68*1000</f>
        <v>90450.000000000044</v>
      </c>
      <c r="L69" t="s">
        <v>8</v>
      </c>
    </row>
    <row r="71" spans="9:12" x14ac:dyDescent="0.25">
      <c r="I71" s="5" t="s">
        <v>13</v>
      </c>
      <c r="J71" s="5" t="s">
        <v>55</v>
      </c>
    </row>
    <row r="72" spans="9:12" x14ac:dyDescent="0.25">
      <c r="J72" t="s">
        <v>53</v>
      </c>
      <c r="K72">
        <f>K67+1.5*K68</f>
        <v>428.87500000000011</v>
      </c>
      <c r="L72" t="s">
        <v>7</v>
      </c>
    </row>
    <row r="75" spans="9:12" x14ac:dyDescent="0.25">
      <c r="I75" s="5" t="s">
        <v>14</v>
      </c>
    </row>
    <row r="90" spans="9:11" x14ac:dyDescent="0.25">
      <c r="J90" t="s">
        <v>39</v>
      </c>
    </row>
    <row r="93" spans="9:11" x14ac:dyDescent="0.25">
      <c r="I93" s="5" t="s">
        <v>24</v>
      </c>
      <c r="J93" t="s">
        <v>21</v>
      </c>
      <c r="K93" s="4">
        <f>_xlfn.SKEW.P(Purchase_price)</f>
        <v>-0.12760795350272169</v>
      </c>
    </row>
    <row r="94" spans="9:11" x14ac:dyDescent="0.25">
      <c r="I94" s="5"/>
      <c r="J94" t="s">
        <v>22</v>
      </c>
      <c r="K94">
        <f>COUNT(Purchase_price)</f>
        <v>50</v>
      </c>
    </row>
    <row r="95" spans="9:11" x14ac:dyDescent="0.25">
      <c r="I95" s="5"/>
      <c r="J95" t="s">
        <v>23</v>
      </c>
      <c r="K95" s="4">
        <f>2*SQRT(6/K94)</f>
        <v>0.69282032302755092</v>
      </c>
    </row>
    <row r="96" spans="9:11" x14ac:dyDescent="0.25">
      <c r="I96" s="5"/>
    </row>
    <row r="97" spans="9:11" x14ac:dyDescent="0.25">
      <c r="I97" s="5"/>
      <c r="J97" t="s">
        <v>40</v>
      </c>
    </row>
    <row r="99" spans="9:11" x14ac:dyDescent="0.25">
      <c r="I99" s="5" t="s">
        <v>54</v>
      </c>
      <c r="J99" t="s">
        <v>25</v>
      </c>
      <c r="K99" s="4">
        <f>KURT(Purchase_price)</f>
        <v>-1.1164858721874213</v>
      </c>
    </row>
    <row r="100" spans="9:11" x14ac:dyDescent="0.25">
      <c r="J100" t="s">
        <v>23</v>
      </c>
      <c r="K100" s="4">
        <f>2*K95</f>
        <v>1.3856406460551018</v>
      </c>
    </row>
    <row r="102" spans="9:11" x14ac:dyDescent="0.25">
      <c r="J102" t="s">
        <v>52</v>
      </c>
    </row>
    <row r="104" spans="9:11" x14ac:dyDescent="0.25">
      <c r="I104" s="5" t="s">
        <v>56</v>
      </c>
      <c r="J104" t="s">
        <v>57</v>
      </c>
      <c r="K104">
        <v>0.25</v>
      </c>
    </row>
    <row r="105" spans="9:11" x14ac:dyDescent="0.25">
      <c r="J105" t="s">
        <v>58</v>
      </c>
      <c r="K105">
        <v>0.37</v>
      </c>
    </row>
    <row r="107" spans="9:11" x14ac:dyDescent="0.25">
      <c r="J107" t="s">
        <v>59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Test 4 answers</vt:lpstr>
      <vt:lpstr>Purchase_price</vt:lpstr>
      <vt:lpstr>Rooms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2022-02-07T20:55:59Z</dcterms:modified>
</cp:coreProperties>
</file>