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ink/ink1.xml" ContentType="application/inkml+xml"/>
  <Override PartName="/xl/ink/ink2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filterPrivacy="1"/>
  <xr:revisionPtr revIDLastSave="0" documentId="13_ncr:1_{F077234B-7276-4E48-B65F-A9898E533A33}" xr6:coauthVersionLast="45" xr6:coauthVersionMax="45" xr10:uidLastSave="{00000000-0000-0000-0000-000000000000}"/>
  <bookViews>
    <workbookView xWindow="2205" yWindow="2205" windowWidth="21600" windowHeight="11385" xr2:uid="{00000000-000D-0000-FFFF-FFFF00000000}"/>
  </bookViews>
  <sheets>
    <sheet name="Test 6 answers" sheetId="2" r:id="rId1"/>
  </sheets>
  <definedNames>
    <definedName name="_xlchart.v1.0" hidden="1">'Test 6 answers'!$E$11:$E$60</definedName>
    <definedName name="Expenses">'Test 6 answers'!$C$11:$C$60</definedName>
    <definedName name="Income">'Test 6 answers'!$B$11:$B$60</definedName>
    <definedName name="Rooms">'Test 6 answers'!$F$11:$F$60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63" i="2" l="1"/>
  <c r="K101" i="2"/>
  <c r="K110" i="2" l="1"/>
  <c r="K104" i="2"/>
  <c r="K105" i="2" s="1"/>
  <c r="K113" i="2" s="1"/>
  <c r="L69" i="2" l="1"/>
  <c r="K69" i="2"/>
  <c r="L68" i="2"/>
  <c r="K68" i="2"/>
  <c r="K54" i="2"/>
  <c r="K53" i="2"/>
  <c r="N32" i="2"/>
  <c r="N31" i="2"/>
  <c r="J36" i="2"/>
  <c r="J37" i="2" s="1"/>
  <c r="J38" i="2" s="1"/>
  <c r="J39" i="2" s="1"/>
  <c r="J40" i="2" s="1"/>
  <c r="J41" i="2" s="1"/>
  <c r="J42" i="2" s="1"/>
  <c r="K36" i="2" l="1"/>
  <c r="K76" i="2"/>
  <c r="L76" i="2"/>
  <c r="K55" i="2"/>
  <c r="K70" i="2"/>
  <c r="L70" i="2"/>
  <c r="K38" i="2"/>
  <c r="K37" i="2"/>
  <c r="K39" i="2" l="1"/>
  <c r="K40" i="2" l="1"/>
  <c r="K42" i="2" l="1"/>
  <c r="K59" i="2" s="1"/>
  <c r="K41" i="2"/>
  <c r="L36" i="2" s="1" a="1"/>
  <c r="L36" i="2" l="1"/>
  <c r="L39" i="2"/>
  <c r="L41" i="2"/>
  <c r="L42" i="2"/>
  <c r="L38" i="2"/>
  <c r="L37" i="2"/>
  <c r="L40" i="2"/>
  <c r="N36" i="2" l="1"/>
  <c r="N37" i="2" s="1"/>
  <c r="N38" i="2" s="1"/>
  <c r="N39" i="2" s="1"/>
  <c r="N40" i="2" s="1"/>
  <c r="N41" i="2" s="1"/>
  <c r="N42" i="2" s="1"/>
  <c r="L43" i="2"/>
  <c r="M36" i="2" s="1"/>
  <c r="O36" i="2" l="1"/>
  <c r="M42" i="2"/>
  <c r="M38" i="2"/>
  <c r="N45" i="2" s="1"/>
  <c r="M39" i="2"/>
  <c r="M41" i="2"/>
  <c r="M37" i="2"/>
  <c r="M40" i="2"/>
  <c r="M43" i="2" l="1"/>
  <c r="O37" i="2"/>
  <c r="O38" i="2" s="1"/>
  <c r="O39" i="2" s="1"/>
  <c r="O40" i="2" s="1"/>
  <c r="O41" i="2" s="1"/>
  <c r="O42" i="2" s="1"/>
  <c r="N46" i="2" l="1"/>
</calcChain>
</file>

<file path=xl/sharedStrings.xml><?xml version="1.0" encoding="utf-8"?>
<sst xmlns="http://schemas.openxmlformats.org/spreadsheetml/2006/main" count="87" uniqueCount="73">
  <si>
    <t>Id</t>
  </si>
  <si>
    <t>Income</t>
  </si>
  <si>
    <t>Expenses</t>
  </si>
  <si>
    <t>Rooms</t>
  </si>
  <si>
    <t>Purchase price</t>
  </si>
  <si>
    <t>4)</t>
  </si>
  <si>
    <t>1)</t>
  </si>
  <si>
    <t>Frequency distribution (variable Expenses)</t>
  </si>
  <si>
    <t>N intervals</t>
  </si>
  <si>
    <t>Width</t>
  </si>
  <si>
    <t>th €</t>
  </si>
  <si>
    <t>Li-1</t>
  </si>
  <si>
    <t>Li</t>
  </si>
  <si>
    <t>ni</t>
  </si>
  <si>
    <t>Min</t>
  </si>
  <si>
    <t>Max</t>
  </si>
  <si>
    <t>fi</t>
  </si>
  <si>
    <t>Ni</t>
  </si>
  <si>
    <t>Fi</t>
  </si>
  <si>
    <t>% fam expenses between 42 and 52 th €:</t>
  </si>
  <si>
    <t>% fam expenses below 82 th €:</t>
  </si>
  <si>
    <t>2)</t>
  </si>
  <si>
    <t>Percentiles 15 and 85  or Quantiles 0.15 and 0.85</t>
  </si>
  <si>
    <t>P15</t>
  </si>
  <si>
    <t>P85</t>
  </si>
  <si>
    <t>3)</t>
  </si>
  <si>
    <t>Range between P15 and P85</t>
  </si>
  <si>
    <t>P85 - P15</t>
  </si>
  <si>
    <t>Mode (variable Expenses)</t>
  </si>
  <si>
    <t>Mode</t>
  </si>
  <si>
    <t>class midpoint of the class</t>
  </si>
  <si>
    <t>with the greatest frequency (all widhts are the same)</t>
  </si>
  <si>
    <t>5)</t>
  </si>
  <si>
    <t>Mode (variable Rooms)</t>
  </si>
  <si>
    <t>rooms</t>
  </si>
  <si>
    <t>6)</t>
  </si>
  <si>
    <t>Homogeneity (variables Income and Expenses)</t>
  </si>
  <si>
    <t>Average</t>
  </si>
  <si>
    <t>Std dev</t>
  </si>
  <si>
    <t>CV</t>
  </si>
  <si>
    <t>7)</t>
  </si>
  <si>
    <t>Comparison in relative terms (standardised values)</t>
  </si>
  <si>
    <t>Standardised v.</t>
  </si>
  <si>
    <t>Real values</t>
  </si>
  <si>
    <t>8)</t>
  </si>
  <si>
    <r>
      <t xml:space="preserve">A value of 90,000€ in </t>
    </r>
    <r>
      <rPr>
        <b/>
        <sz val="11"/>
        <color theme="1"/>
        <rFont val="Calibri"/>
        <family val="2"/>
        <scheme val="minor"/>
      </rPr>
      <t>expenses</t>
    </r>
    <r>
      <rPr>
        <sz val="11"/>
        <color theme="1"/>
        <rFont val="Calibri"/>
        <family val="2"/>
        <scheme val="minor"/>
      </rPr>
      <t xml:space="preserve"> is greater because the corresponding standardised value is higher</t>
    </r>
  </si>
  <si>
    <t>Box plot (variable Amount subsidy)</t>
  </si>
  <si>
    <t>9)</t>
  </si>
  <si>
    <t>Comments on the box plot</t>
  </si>
  <si>
    <t>10)</t>
  </si>
  <si>
    <t>Coeff of skewness</t>
  </si>
  <si>
    <t>There are outliers in the upper part of the distribution</t>
  </si>
  <si>
    <t>The distribution is skewed-right</t>
  </si>
  <si>
    <t>11)</t>
  </si>
  <si>
    <t>Interpretation of the skewness</t>
  </si>
  <si>
    <t>N</t>
  </si>
  <si>
    <t>Critical value</t>
  </si>
  <si>
    <t>Skewness (variable Expenses)</t>
  </si>
  <si>
    <t>12)</t>
  </si>
  <si>
    <t>Kurtosis (variable Expenses)</t>
  </si>
  <si>
    <t>CK</t>
  </si>
  <si>
    <t>13)</t>
  </si>
  <si>
    <t>Interpretation of the CK</t>
  </si>
  <si>
    <t>The distribution is slightly platykurtic (not statistically significant)</t>
  </si>
  <si>
    <t>Subsidy</t>
  </si>
  <si>
    <t>Initial value</t>
  </si>
  <si>
    <t>The distribution is skewed-left but not statistically significant</t>
  </si>
  <si>
    <r>
      <rPr>
        <b/>
        <sz val="11"/>
        <color theme="1"/>
        <rFont val="Calibri"/>
        <family val="2"/>
        <scheme val="minor"/>
      </rPr>
      <t>Expenses'</t>
    </r>
    <r>
      <rPr>
        <sz val="11"/>
        <color theme="1"/>
        <rFont val="Calibri"/>
        <family val="2"/>
        <scheme val="minor"/>
      </rPr>
      <t xml:space="preserve"> is more homogeneous because it has a lower coefficient of variation</t>
    </r>
  </si>
  <si>
    <t>14)</t>
  </si>
  <si>
    <t>Gini Index 1</t>
  </si>
  <si>
    <t>Gini Index 2</t>
  </si>
  <si>
    <t>The second group of families has a more equitable distribution as the Gini index is lower.</t>
  </si>
  <si>
    <t>Inequalitity of the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</si>
</sst>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6">
    <xf numFmtId="0" fontId="0" fillId="0" borderId="0" xfId="0"/>
    <xf numFmtId="0" fontId="0" fillId="2" borderId="1" xfId="0" applyFill="1" applyBorder="1"/>
    <xf numFmtId="0" fontId="1" fillId="3" borderId="1" xfId="0" applyFont="1" applyFill="1" applyBorder="1" applyAlignment="1">
      <alignment horizontal="center"/>
    </xf>
    <xf numFmtId="0" fontId="3" fillId="0" borderId="0" xfId="0" applyFont="1"/>
    <xf numFmtId="9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0" fontId="3" fillId="0" borderId="1" xfId="0" applyFont="1" applyBorder="1" applyAlignment="1">
      <alignment horizontal="center"/>
    </xf>
    <xf numFmtId="0" fontId="0" fillId="0" borderId="1" xfId="0" applyBorder="1"/>
    <xf numFmtId="9" fontId="0" fillId="0" borderId="1" xfId="1" applyNumberFormat="1" applyFont="1" applyBorder="1"/>
    <xf numFmtId="9" fontId="0" fillId="0" borderId="1" xfId="0" applyNumberFormat="1" applyBorder="1"/>
    <xf numFmtId="0" fontId="3" fillId="0" borderId="1" xfId="0" applyFont="1" applyBorder="1"/>
    <xf numFmtId="9" fontId="3" fillId="0" borderId="1" xfId="0" applyNumberFormat="1" applyFont="1" applyBorder="1"/>
    <xf numFmtId="0" fontId="0" fillId="0" borderId="0" xfId="0" quotePrefix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</cx:chartData>
  <cx:chart>
    <cx:title pos="t" align="ctr" overlay="0">
      <cx:tx>
        <cx:txData>
          <cx:v>Box plot Amount subsidy</cx:v>
        </cx:txData>
      </cx:tx>
      <cx:txPr>
        <a:bodyPr spcFirstLastPara="1" vertOverflow="ellipsis" horzOverflow="overflow" wrap="square" lIns="0" tIns="0" rIns="0" bIns="0" anchor="ctr" anchorCtr="1"/>
        <a:lstStyle/>
        <a:p>
          <a:pPr algn="ctr" rtl="0">
            <a:defRPr/>
          </a:pPr>
          <a:r>
            <a:rPr lang="en-US"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rPr>
            <a:t>Box plot Amount subsidy</a:t>
          </a:r>
        </a:p>
      </cx:txPr>
    </cx:title>
    <cx:plotArea>
      <cx:plotAreaRegion>
        <cx:series layoutId="boxWhisker" uniqueId="{2CFAF81A-96A6-4DCA-81EA-AEDA5C939D00}">
          <cx:dataId val="0"/>
          <cx:layoutPr>
            <cx:visibility meanLine="0" meanMarker="1" nonoutliers="0" outliers="1"/>
            <cx:statistics quartileMethod="exclusive"/>
          </cx:layoutPr>
        </cx:series>
      </cx:plotAreaRegion>
      <cx:axis id="0" hidden="1">
        <cx:catScaling gapWidth="1"/>
        <cx:tickLabels/>
      </cx:axis>
      <cx:axis id="1">
        <cx:valScaling/>
        <cx:majorGridlines/>
        <cx:tickLabels/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ustomXml" Target="../ink/ink1.xml"/><Relationship Id="rId1" Type="http://schemas.microsoft.com/office/2014/relationships/chartEx" Target="../charts/chartEx1.xml"/><Relationship Id="rId5" Type="http://schemas.openxmlformats.org/officeDocument/2006/relationships/image" Target="../media/image2.png"/><Relationship Id="rId4" Type="http://schemas.openxmlformats.org/officeDocument/2006/relationships/customXml" Target="../ink/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666750</xdr:colOff>
      <xdr:row>79</xdr:row>
      <xdr:rowOff>80962</xdr:rowOff>
    </xdr:from>
    <xdr:to>
      <xdr:col>14</xdr:col>
      <xdr:colOff>666750</xdr:colOff>
      <xdr:row>93</xdr:row>
      <xdr:rowOff>157162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Chart 2">
              <a:extLst>
                <a:ext uri="{FF2B5EF4-FFF2-40B4-BE49-F238E27FC236}">
                  <a16:creationId xmlns:a16="http://schemas.microsoft.com/office/drawing/2014/main" id="{9615BCC2-4A36-46D4-A1E8-38654BB698C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210425" y="15130462"/>
              <a:ext cx="4800600" cy="27432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  <xdr:twoCellAnchor editAs="oneCell">
    <xdr:from>
      <xdr:col>6</xdr:col>
      <xdr:colOff>148840</xdr:colOff>
      <xdr:row>82</xdr:row>
      <xdr:rowOff>149460</xdr:rowOff>
    </xdr:from>
    <xdr:to>
      <xdr:col>6</xdr:col>
      <xdr:colOff>152800</xdr:colOff>
      <xdr:row>82</xdr:row>
      <xdr:rowOff>167985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">
          <xdr14:nvContentPartPr>
            <xdr14:cNvPr id="120" name="Ink 119">
              <a:extLst>
                <a:ext uri="{FF2B5EF4-FFF2-40B4-BE49-F238E27FC236}">
                  <a16:creationId xmlns:a16="http://schemas.microsoft.com/office/drawing/2014/main" id="{F8B30E49-A685-4935-8B6D-B90857739424}"/>
                </a:ext>
              </a:extLst>
            </xdr14:cNvPr>
            <xdr14:cNvContentPartPr/>
          </xdr14:nvContentPartPr>
          <xdr14:nvPr macro=""/>
          <xdr14:xfrm>
            <a:off x="5432040" y="15770460"/>
            <a:ext cx="3960" cy="9000"/>
          </xdr14:xfrm>
        </xdr:contentPart>
      </mc:Choice>
      <mc:Fallback xmlns="">
        <xdr:pic>
          <xdr:nvPicPr>
            <xdr:cNvPr id="120" name="Ink 119">
              <a:extLst>
                <a:ext uri="{FF2B5EF4-FFF2-40B4-BE49-F238E27FC236}">
                  <a16:creationId xmlns:a16="http://schemas.microsoft.com/office/drawing/2014/main" id="{F8B30E49-A685-4935-8B6D-B90857739424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5427720" y="15768342"/>
              <a:ext cx="12600" cy="13235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2</xdr:col>
      <xdr:colOff>504100</xdr:colOff>
      <xdr:row>82</xdr:row>
      <xdr:rowOff>119040</xdr:rowOff>
    </xdr:from>
    <xdr:to>
      <xdr:col>2</xdr:col>
      <xdr:colOff>557020</xdr:colOff>
      <xdr:row>83</xdr:row>
      <xdr:rowOff>153900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139" name="Ink 138">
              <a:extLst>
                <a:ext uri="{FF2B5EF4-FFF2-40B4-BE49-F238E27FC236}">
                  <a16:creationId xmlns:a16="http://schemas.microsoft.com/office/drawing/2014/main" id="{46B255F8-2C3E-4F18-A779-585CB3AC349F}"/>
                </a:ext>
              </a:extLst>
            </xdr14:cNvPr>
            <xdr14:cNvContentPartPr/>
          </xdr14:nvContentPartPr>
          <xdr14:nvPr macro=""/>
          <xdr14:xfrm>
            <a:off x="2097950" y="15740040"/>
            <a:ext cx="52920" cy="225360"/>
          </xdr14:xfrm>
        </xdr:contentPart>
      </mc:Choice>
      <mc:Fallback xmlns="">
        <xdr:pic>
          <xdr:nvPicPr>
            <xdr:cNvPr id="139" name="Ink 138">
              <a:extLst>
                <a:ext uri="{FF2B5EF4-FFF2-40B4-BE49-F238E27FC236}">
                  <a16:creationId xmlns:a16="http://schemas.microsoft.com/office/drawing/2014/main" id="{46B255F8-2C3E-4F18-A779-585CB3AC349F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2093879" y="15735720"/>
              <a:ext cx="61062" cy="234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0</xdr:col>
      <xdr:colOff>95250</xdr:colOff>
      <xdr:row>0</xdr:row>
      <xdr:rowOff>66675</xdr:rowOff>
    </xdr:from>
    <xdr:ext cx="5295900" cy="1428752"/>
    <xdr:sp macro="" textlink="">
      <xdr:nvSpPr>
        <xdr:cNvPr id="7" name="CuadroTexto 1">
          <a:extLst>
            <a:ext uri="{FF2B5EF4-FFF2-40B4-BE49-F238E27FC236}">
              <a16:creationId xmlns:a16="http://schemas.microsoft.com/office/drawing/2014/main" id="{C7A0FF8A-E600-4CAF-ACDF-6B26C73E3D2E}"/>
            </a:ext>
          </a:extLst>
        </xdr:cNvPr>
        <xdr:cNvSpPr txBox="1"/>
      </xdr:nvSpPr>
      <xdr:spPr>
        <a:xfrm>
          <a:off x="95250" y="66675"/>
          <a:ext cx="5295900" cy="1428752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A study has been carried out in a group of families that applied for a municipal subsidy for the purchase of a home. Information has been collected on annual family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</a:rPr>
            <a:t>income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, annual family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expenses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, the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purchase price 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of the house, the amount of the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subsidy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received and the number of </a:t>
          </a:r>
          <a:r>
            <a:rPr lang="es-ES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rooms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 in the house</a:t>
          </a:r>
          <a:r>
            <a:rPr lang="es-ES" sz="1400">
              <a:solidFill>
                <a:schemeClr val="accent1">
                  <a:lumMod val="50000"/>
                </a:schemeClr>
              </a:solidFill>
              <a:latin typeface="+mn-lt"/>
            </a:rPr>
            <a:t>. All amounts are measured in thousands of euros.</a:t>
          </a:r>
        </a:p>
      </xdr:txBody>
    </xdr:sp>
    <xdr:clientData/>
  </xdr:oneCellAnchor>
  <xdr:oneCellAnchor>
    <xdr:from>
      <xdr:col>7</xdr:col>
      <xdr:colOff>0</xdr:colOff>
      <xdr:row>0</xdr:row>
      <xdr:rowOff>76200</xdr:rowOff>
    </xdr:from>
    <xdr:ext cx="7232431" cy="5095875"/>
    <xdr:sp macro="" textlink="">
      <xdr:nvSpPr>
        <xdr:cNvPr id="8" name="CuadroTexto 1">
          <a:extLst>
            <a:ext uri="{FF2B5EF4-FFF2-40B4-BE49-F238E27FC236}">
              <a16:creationId xmlns:a16="http://schemas.microsoft.com/office/drawing/2014/main" id="{82C3509E-982F-4FD4-9A78-7F78A5BDE2A1}"/>
            </a:ext>
          </a:extLst>
        </xdr:cNvPr>
        <xdr:cNvSpPr txBox="1"/>
      </xdr:nvSpPr>
      <xdr:spPr>
        <a:xfrm>
          <a:off x="5781675" y="76200"/>
          <a:ext cx="7232431" cy="50958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ES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Obtain the frequency distribution (as detailed as possible) for the variable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Expenses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. Consider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7 intervals of width 10 thousand €, starting at 22 thousand €. Then, answer the following questions: What percentage of families have annual expenses between 42 and 52 thousand €? What percentage of families have expenses of less than 82 thousand euros?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2)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What are the statistical measures that you have to calculate if you want to know what values of the variable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Expenses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limit the middle 70% of the families?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3) 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What is the width of t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he range determined by the measures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</a:rPr>
            <a:t> identified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 in the previous question?</a:t>
          </a:r>
        </a:p>
        <a:p>
          <a:r>
            <a:rPr lang="en-GB" sz="1400" b="1">
              <a:solidFill>
                <a:schemeClr val="accent1">
                  <a:lumMod val="50000"/>
                </a:schemeClr>
              </a:solidFill>
            </a:rPr>
            <a:t>4)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What is the most frequent value of the variable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Expenses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5)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What is the most frequent value of the variable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Rooms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6)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Which variable is more homogeneous,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income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or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expenses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7)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In relative terms, which is greater, a value of 100,000€ in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income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or a value of 90,000€ in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expenses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8</a:t>
          </a:r>
          <a:r>
            <a:rPr lang="en-GB" sz="1400" b="1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) </a:t>
          </a:r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Use a box-plot to present graphically the distribution of the variable </a:t>
          </a:r>
          <a:r>
            <a:rPr lang="en-GB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'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Amount subsidy'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.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9)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What can you highlight from the box plot of the variable '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Amount subsidy'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?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10)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Calculate a measure to evaluate the skewness of the variable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Expenses</a:t>
          </a:r>
        </a:p>
        <a:p>
          <a:r>
            <a:rPr lang="en-GB" sz="1400" b="1" baseline="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11)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How do you interpret the previous measure?</a:t>
          </a:r>
        </a:p>
        <a:p>
          <a:r>
            <a:rPr lang="en-GB" sz="1400" b="1">
              <a:solidFill>
                <a:schemeClr val="accent1">
                  <a:lumMod val="50000"/>
                </a:schemeClr>
              </a:solidFill>
            </a:rPr>
            <a:t>12)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Calculate a numerical measure to evaluate the kurtosis of the variable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Expenses </a:t>
          </a:r>
        </a:p>
        <a:p>
          <a:r>
            <a:rPr lang="en-GB" sz="1400" b="1">
              <a:solidFill>
                <a:schemeClr val="accent1">
                  <a:lumMod val="50000"/>
                </a:schemeClr>
              </a:solidFill>
            </a:rPr>
            <a:t>13)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How do you interpret the previous measure?</a:t>
          </a:r>
        </a:p>
        <a:p>
          <a:r>
            <a:rPr lang="en-GB" sz="1400" b="1">
              <a:solidFill>
                <a:schemeClr val="accent1">
                  <a:lumMod val="50000"/>
                </a:schemeClr>
              </a:solidFill>
            </a:rPr>
            <a:t>14)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The Gini index has been calculated to measure the degree of inequality in the distribution of </a:t>
          </a:r>
          <a:r>
            <a:rPr lang="en-GB" sz="1400" b="1">
              <a:solidFill>
                <a:schemeClr val="accent1">
                  <a:lumMod val="50000"/>
                </a:schemeClr>
              </a:solidFill>
            </a:rPr>
            <a:t>subsidies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 in this group</a:t>
          </a:r>
          <a:r>
            <a:rPr lang="en-GB" sz="1400" baseline="0">
              <a:solidFill>
                <a:schemeClr val="accent1">
                  <a:lumMod val="50000"/>
                </a:schemeClr>
              </a:solidFill>
            </a:rPr>
            <a:t> of families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, giving a value of GI</a:t>
          </a:r>
          <a:r>
            <a:rPr lang="en-GB" sz="1400" baseline="-25000">
              <a:solidFill>
                <a:schemeClr val="accent1">
                  <a:lumMod val="50000"/>
                </a:schemeClr>
              </a:solidFill>
            </a:rPr>
            <a:t>1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 = 0.18. In </a:t>
          </a:r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a second group of families, the 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corresponding Gini index is GI</a:t>
          </a:r>
          <a:r>
            <a:rPr lang="en-GB" sz="1400" baseline="-25000">
              <a:solidFill>
                <a:schemeClr val="accent1">
                  <a:lumMod val="50000"/>
                </a:schemeClr>
              </a:solidFill>
            </a:rPr>
            <a:t>2</a:t>
          </a:r>
          <a:r>
            <a:rPr lang="en-GB" sz="1400">
              <a:solidFill>
                <a:schemeClr val="accent1">
                  <a:lumMod val="50000"/>
                </a:schemeClr>
              </a:solidFill>
            </a:rPr>
            <a:t> = 0.15. In which of the two groups of </a:t>
          </a:r>
          <a:r>
            <a:rPr lang="en-GB" sz="1400">
              <a:solidFill>
                <a:schemeClr val="accent1">
                  <a:lumMod val="50000"/>
                </a:schemeClr>
              </a:solidFill>
              <a:latin typeface="+mn-lt"/>
              <a:ea typeface="+mn-ea"/>
              <a:cs typeface="+mn-cs"/>
            </a:rPr>
            <a:t>families is the distribution of subsidies more equitable?</a:t>
          </a:r>
        </a:p>
        <a:p>
          <a:endParaRPr lang="en-GB" sz="1400" baseline="0">
            <a:solidFill>
              <a:schemeClr val="accent1">
                <a:lumMod val="50000"/>
              </a:schemeClr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0-04-14T15:46:13.341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11 51 6637 0 0,'0'0'0'0'0,"0"0"-264"0"0,0 0 212 0 0,0 0-104 0 0,0 0-124 0 0,0 0 276 0 0,0 0-84 0 0,0 0-733 0 0,0 0-1083 0 0,-10-50 132 0 0,15 60 476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0-04-14T15:51:33.177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3430 78 108 0 0,'0'0'717'0'0,"0"0"-269"0"0,0 0-257 0 0,-9 8-113 0 0,5-6-69 0 0,-4 4 44 0 0,1 1-1 0 0,-1-1 0 0 0,1 1 0 0 0,1 0 1 0 0,-1 0-1 0 0,1 1 0 0 0,0 0 0 0 0,1 0 1 0 0,0 0-53 0 0,-6 20 58 0 0,2 0 1 0 0,1 0-1 0 0,1 1 1 0 0,2 0 0 0 0,0 10-59 0 0,-5 24 25 0 0,0 3-970 0 0,3 0 0 0 0,2 57 945 0 0,5-79-450 0 0</inkml:trace>
</inkml: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O121"/>
  <sheetViews>
    <sheetView tabSelected="1" workbookViewId="0">
      <selection activeCell="G1" sqref="G1"/>
    </sheetView>
  </sheetViews>
  <sheetFormatPr baseColWidth="10" defaultColWidth="11.42578125" defaultRowHeight="15" x14ac:dyDescent="0.25"/>
  <cols>
    <col min="2" max="2" width="12.42578125" bestFit="1" customWidth="1"/>
    <col min="3" max="3" width="10.7109375" customWidth="1"/>
    <col min="4" max="4" width="16.5703125" bestFit="1" customWidth="1"/>
    <col min="5" max="5" width="12.7109375" customWidth="1"/>
    <col min="10" max="10" width="14.28515625" customWidth="1"/>
    <col min="11" max="11" width="12" bestFit="1" customWidth="1"/>
  </cols>
  <sheetData>
    <row r="10" spans="1:6" x14ac:dyDescent="0.25">
      <c r="A10" s="2" t="s">
        <v>0</v>
      </c>
      <c r="B10" s="2" t="s">
        <v>1</v>
      </c>
      <c r="C10" s="2" t="s">
        <v>2</v>
      </c>
      <c r="D10" s="2" t="s">
        <v>4</v>
      </c>
      <c r="E10" s="2" t="s">
        <v>64</v>
      </c>
      <c r="F10" s="2" t="s">
        <v>3</v>
      </c>
    </row>
    <row r="11" spans="1:6" x14ac:dyDescent="0.25">
      <c r="A11" s="1">
        <v>1</v>
      </c>
      <c r="B11" s="1">
        <v>66.400000000000006</v>
      </c>
      <c r="C11" s="1">
        <v>67.8</v>
      </c>
      <c r="D11" s="1">
        <v>251.7</v>
      </c>
      <c r="E11" s="1">
        <v>4</v>
      </c>
      <c r="F11" s="1">
        <v>3</v>
      </c>
    </row>
    <row r="12" spans="1:6" x14ac:dyDescent="0.25">
      <c r="A12" s="1">
        <v>2</v>
      </c>
      <c r="B12" s="1">
        <v>53.2</v>
      </c>
      <c r="C12" s="1">
        <v>57</v>
      </c>
      <c r="D12" s="1">
        <v>195.2</v>
      </c>
      <c r="E12" s="1">
        <v>6.5</v>
      </c>
      <c r="F12" s="1">
        <v>3</v>
      </c>
    </row>
    <row r="13" spans="1:6" x14ac:dyDescent="0.25">
      <c r="A13" s="1">
        <v>3</v>
      </c>
      <c r="B13" s="1">
        <v>90.7</v>
      </c>
      <c r="C13" s="1">
        <v>79</v>
      </c>
      <c r="D13" s="1">
        <v>270.8</v>
      </c>
      <c r="E13" s="1">
        <v>1.9</v>
      </c>
      <c r="F13" s="1">
        <v>4</v>
      </c>
    </row>
    <row r="14" spans="1:6" x14ac:dyDescent="0.25">
      <c r="A14" s="1">
        <v>4</v>
      </c>
      <c r="B14" s="1">
        <v>108.5</v>
      </c>
      <c r="C14" s="1">
        <v>91.3</v>
      </c>
      <c r="D14" s="1">
        <v>312</v>
      </c>
      <c r="E14" s="1">
        <v>1.3</v>
      </c>
      <c r="F14" s="1">
        <v>4</v>
      </c>
    </row>
    <row r="15" spans="1:6" x14ac:dyDescent="0.25">
      <c r="A15" s="1">
        <v>5</v>
      </c>
      <c r="B15" s="1">
        <v>30.3</v>
      </c>
      <c r="C15" s="1">
        <v>25.1</v>
      </c>
      <c r="D15" s="1">
        <v>177.2</v>
      </c>
      <c r="E15" s="1">
        <v>16.2</v>
      </c>
      <c r="F15" s="1">
        <v>1</v>
      </c>
    </row>
    <row r="16" spans="1:6" x14ac:dyDescent="0.25">
      <c r="A16" s="1">
        <v>6</v>
      </c>
      <c r="B16" s="1">
        <v>64.099999999999994</v>
      </c>
      <c r="C16" s="1">
        <v>62.8</v>
      </c>
      <c r="D16" s="1">
        <v>234.2</v>
      </c>
      <c r="E16" s="1">
        <v>4.5999999999999996</v>
      </c>
      <c r="F16" s="1">
        <v>1</v>
      </c>
    </row>
    <row r="17" spans="1:15" x14ac:dyDescent="0.25">
      <c r="A17" s="1">
        <v>7</v>
      </c>
      <c r="B17" s="1">
        <v>71.3</v>
      </c>
      <c r="C17" s="1">
        <v>71.2</v>
      </c>
      <c r="D17" s="1">
        <v>269.7</v>
      </c>
      <c r="E17" s="1">
        <v>3.4</v>
      </c>
      <c r="F17" s="1">
        <v>1</v>
      </c>
    </row>
    <row r="18" spans="1:15" x14ac:dyDescent="0.25">
      <c r="A18" s="1">
        <v>8</v>
      </c>
      <c r="B18" s="1">
        <v>33</v>
      </c>
      <c r="C18" s="1">
        <v>25.7</v>
      </c>
      <c r="D18" s="1">
        <v>158.4</v>
      </c>
      <c r="E18" s="1">
        <v>13.2</v>
      </c>
      <c r="F18" s="1">
        <v>2</v>
      </c>
    </row>
    <row r="19" spans="1:15" x14ac:dyDescent="0.25">
      <c r="A19" s="1">
        <v>9</v>
      </c>
      <c r="B19" s="1">
        <v>65.8</v>
      </c>
      <c r="C19" s="1">
        <v>64.7</v>
      </c>
      <c r="D19" s="1">
        <v>238.5</v>
      </c>
      <c r="E19" s="1">
        <v>4.2</v>
      </c>
      <c r="F19" s="1">
        <v>1</v>
      </c>
    </row>
    <row r="20" spans="1:15" x14ac:dyDescent="0.25">
      <c r="A20" s="1">
        <v>10</v>
      </c>
      <c r="B20" s="1">
        <v>85.3</v>
      </c>
      <c r="C20" s="1">
        <v>78</v>
      </c>
      <c r="D20" s="1">
        <v>290.5</v>
      </c>
      <c r="E20" s="1">
        <v>2</v>
      </c>
      <c r="F20" s="1">
        <v>1</v>
      </c>
    </row>
    <row r="21" spans="1:15" x14ac:dyDescent="0.25">
      <c r="A21" s="1">
        <v>11</v>
      </c>
      <c r="B21" s="1">
        <v>107.5</v>
      </c>
      <c r="C21" s="1">
        <v>90</v>
      </c>
      <c r="D21" s="1">
        <v>307.7</v>
      </c>
      <c r="E21" s="1">
        <v>1.4</v>
      </c>
      <c r="F21" s="1">
        <v>2</v>
      </c>
    </row>
    <row r="22" spans="1:15" x14ac:dyDescent="0.25">
      <c r="A22" s="1">
        <v>12</v>
      </c>
      <c r="B22" s="1">
        <v>74.7</v>
      </c>
      <c r="C22" s="1">
        <v>66.900000000000006</v>
      </c>
      <c r="D22" s="1">
        <v>272.89999999999998</v>
      </c>
      <c r="E22" s="1">
        <v>2.8</v>
      </c>
      <c r="F22" s="1">
        <v>2</v>
      </c>
    </row>
    <row r="23" spans="1:15" x14ac:dyDescent="0.25">
      <c r="A23" s="1">
        <v>13</v>
      </c>
      <c r="B23" s="1">
        <v>74.5</v>
      </c>
      <c r="C23" s="1">
        <v>66.099999999999994</v>
      </c>
      <c r="D23" s="1">
        <v>284.39999999999998</v>
      </c>
      <c r="E23" s="1">
        <v>2.9</v>
      </c>
      <c r="F23" s="1">
        <v>2</v>
      </c>
    </row>
    <row r="24" spans="1:15" x14ac:dyDescent="0.25">
      <c r="A24" s="1">
        <v>14</v>
      </c>
      <c r="B24" s="1">
        <v>97.3</v>
      </c>
      <c r="C24" s="1">
        <v>79.099999999999994</v>
      </c>
      <c r="D24" s="1">
        <v>279.89999999999998</v>
      </c>
      <c r="E24" s="1">
        <v>1.5</v>
      </c>
      <c r="F24" s="1">
        <v>6</v>
      </c>
    </row>
    <row r="25" spans="1:15" x14ac:dyDescent="0.25">
      <c r="A25" s="1">
        <v>15</v>
      </c>
      <c r="B25" s="1">
        <v>76.599999999999994</v>
      </c>
      <c r="C25" s="1">
        <v>67.5</v>
      </c>
      <c r="D25" s="1">
        <v>248.2</v>
      </c>
      <c r="E25" s="1">
        <v>2.5</v>
      </c>
      <c r="F25" s="1">
        <v>2</v>
      </c>
    </row>
    <row r="26" spans="1:15" x14ac:dyDescent="0.25">
      <c r="A26" s="1">
        <v>16</v>
      </c>
      <c r="B26" s="1">
        <v>94</v>
      </c>
      <c r="C26" s="1">
        <v>84.3</v>
      </c>
      <c r="D26" s="1">
        <v>272</v>
      </c>
      <c r="E26" s="1">
        <v>1.8</v>
      </c>
      <c r="F26" s="1">
        <v>2</v>
      </c>
    </row>
    <row r="27" spans="1:15" x14ac:dyDescent="0.25">
      <c r="A27" s="1">
        <v>17</v>
      </c>
      <c r="B27" s="1">
        <v>104.9</v>
      </c>
      <c r="C27" s="1">
        <v>88.4</v>
      </c>
      <c r="D27" s="1">
        <v>302.60000000000002</v>
      </c>
      <c r="E27" s="1">
        <v>1.5</v>
      </c>
      <c r="F27" s="1">
        <v>1</v>
      </c>
    </row>
    <row r="28" spans="1:15" x14ac:dyDescent="0.25">
      <c r="A28" s="1">
        <v>18</v>
      </c>
      <c r="B28" s="1">
        <v>97.6</v>
      </c>
      <c r="C28" s="1">
        <v>83.7</v>
      </c>
      <c r="D28" s="1">
        <v>308.5</v>
      </c>
      <c r="E28" s="1">
        <v>1.7</v>
      </c>
      <c r="F28" s="1">
        <v>1</v>
      </c>
    </row>
    <row r="29" spans="1:15" x14ac:dyDescent="0.25">
      <c r="A29" s="1">
        <v>19</v>
      </c>
      <c r="B29" s="1">
        <v>99</v>
      </c>
      <c r="C29" s="1">
        <v>89.6</v>
      </c>
      <c r="D29" s="1">
        <v>320.3</v>
      </c>
      <c r="E29" s="1">
        <v>1.5</v>
      </c>
      <c r="F29" s="1">
        <v>2</v>
      </c>
      <c r="I29" s="3" t="s">
        <v>6</v>
      </c>
      <c r="J29" s="3" t="s">
        <v>7</v>
      </c>
    </row>
    <row r="30" spans="1:15" x14ac:dyDescent="0.25">
      <c r="A30" s="1">
        <v>20</v>
      </c>
      <c r="B30" s="1">
        <v>32.700000000000003</v>
      </c>
      <c r="C30" s="1">
        <v>25.4</v>
      </c>
      <c r="D30" s="1">
        <v>167.3</v>
      </c>
      <c r="E30" s="1">
        <v>13.2</v>
      </c>
      <c r="F30" s="1">
        <v>1</v>
      </c>
    </row>
    <row r="31" spans="1:15" x14ac:dyDescent="0.25">
      <c r="A31" s="1">
        <v>21</v>
      </c>
      <c r="B31" s="1">
        <v>44.4</v>
      </c>
      <c r="C31" s="1">
        <v>40.700000000000003</v>
      </c>
      <c r="D31" s="1">
        <v>172.5</v>
      </c>
      <c r="E31" s="1">
        <v>9.1999999999999993</v>
      </c>
      <c r="F31" s="1">
        <v>2</v>
      </c>
      <c r="J31" t="s">
        <v>8</v>
      </c>
      <c r="K31">
        <v>7</v>
      </c>
      <c r="M31" t="s">
        <v>14</v>
      </c>
      <c r="N31">
        <f>MIN(Expenses)</f>
        <v>22.8</v>
      </c>
      <c r="O31" t="s">
        <v>10</v>
      </c>
    </row>
    <row r="32" spans="1:15" x14ac:dyDescent="0.25">
      <c r="A32" s="1">
        <v>22</v>
      </c>
      <c r="B32" s="1">
        <v>56.2</v>
      </c>
      <c r="C32" s="1">
        <v>59.7</v>
      </c>
      <c r="D32" s="1">
        <v>209.5</v>
      </c>
      <c r="E32" s="1">
        <v>4.5999999999999996</v>
      </c>
      <c r="F32" s="1">
        <v>1</v>
      </c>
      <c r="J32" t="s">
        <v>9</v>
      </c>
      <c r="K32">
        <v>10</v>
      </c>
      <c r="L32" t="s">
        <v>10</v>
      </c>
      <c r="M32" t="s">
        <v>15</v>
      </c>
      <c r="N32">
        <f>MAX(Expenses)</f>
        <v>91.3</v>
      </c>
      <c r="O32" t="s">
        <v>10</v>
      </c>
    </row>
    <row r="33" spans="1:15" x14ac:dyDescent="0.25">
      <c r="A33" s="1">
        <v>23</v>
      </c>
      <c r="B33" s="1">
        <v>77.7</v>
      </c>
      <c r="C33" s="1">
        <v>71.2</v>
      </c>
      <c r="D33" s="1">
        <v>275</v>
      </c>
      <c r="E33" s="1">
        <v>2.2999999999999998</v>
      </c>
      <c r="F33" s="1">
        <v>3</v>
      </c>
      <c r="J33" t="s">
        <v>65</v>
      </c>
      <c r="K33">
        <v>22</v>
      </c>
      <c r="L33" t="s">
        <v>10</v>
      </c>
    </row>
    <row r="34" spans="1:15" x14ac:dyDescent="0.25">
      <c r="A34" s="1">
        <v>24</v>
      </c>
      <c r="B34" s="1">
        <v>54.8</v>
      </c>
      <c r="C34" s="1">
        <v>56</v>
      </c>
      <c r="D34" s="1">
        <v>193.7</v>
      </c>
      <c r="E34" s="1">
        <v>5.7</v>
      </c>
      <c r="F34" s="1">
        <v>3</v>
      </c>
    </row>
    <row r="35" spans="1:15" x14ac:dyDescent="0.25">
      <c r="A35" s="1">
        <v>25</v>
      </c>
      <c r="B35" s="1">
        <v>106.7</v>
      </c>
      <c r="C35" s="1">
        <v>89.7</v>
      </c>
      <c r="D35" s="1">
        <v>337.4</v>
      </c>
      <c r="E35" s="1">
        <v>1.4</v>
      </c>
      <c r="F35" s="1">
        <v>2</v>
      </c>
      <c r="J35" s="9" t="s">
        <v>11</v>
      </c>
      <c r="K35" s="9" t="s">
        <v>12</v>
      </c>
      <c r="L35" s="9" t="s">
        <v>13</v>
      </c>
      <c r="M35" s="9" t="s">
        <v>16</v>
      </c>
      <c r="N35" s="9" t="s">
        <v>17</v>
      </c>
      <c r="O35" s="9" t="s">
        <v>18</v>
      </c>
    </row>
    <row r="36" spans="1:15" x14ac:dyDescent="0.25">
      <c r="A36" s="1">
        <v>26</v>
      </c>
      <c r="B36" s="1">
        <v>73.5</v>
      </c>
      <c r="C36" s="1">
        <v>72.2</v>
      </c>
      <c r="D36" s="1">
        <v>266.8</v>
      </c>
      <c r="E36" s="1">
        <v>3.2</v>
      </c>
      <c r="F36" s="1">
        <v>1</v>
      </c>
      <c r="J36" s="10">
        <f>K33</f>
        <v>22</v>
      </c>
      <c r="K36" s="10">
        <f>J36+$K$32</f>
        <v>32</v>
      </c>
      <c r="L36" s="10">
        <f t="array" ref="L36:L42">FREQUENCY(Expenses,K36:K41)</f>
        <v>5</v>
      </c>
      <c r="M36" s="11">
        <f>L36/$L$43</f>
        <v>0.1</v>
      </c>
      <c r="N36" s="10">
        <f>L36</f>
        <v>5</v>
      </c>
      <c r="O36" s="12">
        <f>M36</f>
        <v>0.1</v>
      </c>
    </row>
    <row r="37" spans="1:15" x14ac:dyDescent="0.25">
      <c r="A37" s="1">
        <v>27</v>
      </c>
      <c r="B37" s="1">
        <v>53.8</v>
      </c>
      <c r="C37" s="1">
        <v>49.4</v>
      </c>
      <c r="D37" s="1">
        <v>194.2</v>
      </c>
      <c r="E37" s="1">
        <v>5.9</v>
      </c>
      <c r="F37" s="1">
        <v>2</v>
      </c>
      <c r="J37" s="10">
        <f>J36+$K$32</f>
        <v>32</v>
      </c>
      <c r="K37" s="10">
        <f t="shared" ref="K37:K42" si="0">J37+$K$32</f>
        <v>42</v>
      </c>
      <c r="L37" s="10">
        <v>2</v>
      </c>
      <c r="M37" s="11">
        <f t="shared" ref="M37:M42" si="1">L37/$L$43</f>
        <v>0.04</v>
      </c>
      <c r="N37" s="10">
        <f>N36+L37</f>
        <v>7</v>
      </c>
      <c r="O37" s="12">
        <f>O36+M37</f>
        <v>0.14000000000000001</v>
      </c>
    </row>
    <row r="38" spans="1:15" x14ac:dyDescent="0.25">
      <c r="A38" s="1">
        <v>28</v>
      </c>
      <c r="B38" s="1">
        <v>66.400000000000006</v>
      </c>
      <c r="C38" s="1">
        <v>62.6</v>
      </c>
      <c r="D38" s="1">
        <v>263.60000000000002</v>
      </c>
      <c r="E38" s="1">
        <v>3.4</v>
      </c>
      <c r="F38" s="1">
        <v>2</v>
      </c>
      <c r="J38" s="10">
        <f t="shared" ref="J38:J42" si="2">J37+$K$32</f>
        <v>42</v>
      </c>
      <c r="K38" s="10">
        <f t="shared" si="0"/>
        <v>52</v>
      </c>
      <c r="L38" s="10">
        <v>4</v>
      </c>
      <c r="M38" s="11">
        <f t="shared" si="1"/>
        <v>0.08</v>
      </c>
      <c r="N38" s="10">
        <f t="shared" ref="N38:N42" si="3">N37+L38</f>
        <v>11</v>
      </c>
      <c r="O38" s="12">
        <f t="shared" ref="O38:O42" si="4">O37+M38</f>
        <v>0.22000000000000003</v>
      </c>
    </row>
    <row r="39" spans="1:15" x14ac:dyDescent="0.25">
      <c r="A39" s="1">
        <v>29</v>
      </c>
      <c r="B39" s="1">
        <v>98.2</v>
      </c>
      <c r="C39" s="1">
        <v>85.9</v>
      </c>
      <c r="D39" s="1">
        <v>322.8</v>
      </c>
      <c r="E39" s="1">
        <v>1.6</v>
      </c>
      <c r="F39" s="1">
        <v>4</v>
      </c>
      <c r="J39" s="10">
        <f t="shared" si="2"/>
        <v>52</v>
      </c>
      <c r="K39" s="10">
        <f t="shared" si="0"/>
        <v>62</v>
      </c>
      <c r="L39" s="10">
        <v>7</v>
      </c>
      <c r="M39" s="11">
        <f t="shared" si="1"/>
        <v>0.14000000000000001</v>
      </c>
      <c r="N39" s="10">
        <f t="shared" si="3"/>
        <v>18</v>
      </c>
      <c r="O39" s="12">
        <f t="shared" si="4"/>
        <v>0.36000000000000004</v>
      </c>
    </row>
    <row r="40" spans="1:15" x14ac:dyDescent="0.25">
      <c r="A40" s="1">
        <v>30</v>
      </c>
      <c r="B40" s="1">
        <v>58.1</v>
      </c>
      <c r="C40" s="1">
        <v>56.3</v>
      </c>
      <c r="D40" s="1">
        <v>219.6</v>
      </c>
      <c r="E40" s="1">
        <v>4.7</v>
      </c>
      <c r="F40" s="1">
        <v>2</v>
      </c>
      <c r="J40" s="10">
        <f t="shared" si="2"/>
        <v>62</v>
      </c>
      <c r="K40" s="10">
        <f t="shared" si="0"/>
        <v>72</v>
      </c>
      <c r="L40" s="10">
        <v>11</v>
      </c>
      <c r="M40" s="11">
        <f t="shared" si="1"/>
        <v>0.22</v>
      </c>
      <c r="N40" s="10">
        <f t="shared" si="3"/>
        <v>29</v>
      </c>
      <c r="O40" s="12">
        <f t="shared" si="4"/>
        <v>0.58000000000000007</v>
      </c>
    </row>
    <row r="41" spans="1:15" x14ac:dyDescent="0.25">
      <c r="A41" s="1">
        <v>31</v>
      </c>
      <c r="B41" s="1">
        <v>36.799999999999997</v>
      </c>
      <c r="C41" s="1">
        <v>31.7</v>
      </c>
      <c r="D41" s="1">
        <v>193.2</v>
      </c>
      <c r="E41" s="1">
        <v>10.8</v>
      </c>
      <c r="F41" s="1">
        <v>2</v>
      </c>
      <c r="J41" s="10">
        <f t="shared" si="2"/>
        <v>72</v>
      </c>
      <c r="K41" s="10">
        <f t="shared" si="0"/>
        <v>82</v>
      </c>
      <c r="L41" s="10">
        <v>7</v>
      </c>
      <c r="M41" s="11">
        <f t="shared" si="1"/>
        <v>0.14000000000000001</v>
      </c>
      <c r="N41" s="10">
        <f t="shared" si="3"/>
        <v>36</v>
      </c>
      <c r="O41" s="12">
        <f t="shared" si="4"/>
        <v>0.72000000000000008</v>
      </c>
    </row>
    <row r="42" spans="1:15" x14ac:dyDescent="0.25">
      <c r="A42" s="1">
        <v>32</v>
      </c>
      <c r="B42" s="1">
        <v>43.2</v>
      </c>
      <c r="C42" s="1">
        <v>47.8</v>
      </c>
      <c r="D42" s="1">
        <v>202.4</v>
      </c>
      <c r="E42" s="1">
        <v>11</v>
      </c>
      <c r="F42" s="1">
        <v>5</v>
      </c>
      <c r="J42" s="10">
        <f t="shared" si="2"/>
        <v>82</v>
      </c>
      <c r="K42" s="10">
        <f t="shared" si="0"/>
        <v>92</v>
      </c>
      <c r="L42" s="10">
        <v>14</v>
      </c>
      <c r="M42" s="11">
        <f t="shared" si="1"/>
        <v>0.28000000000000003</v>
      </c>
      <c r="N42" s="10">
        <f t="shared" si="3"/>
        <v>50</v>
      </c>
      <c r="O42" s="12">
        <f t="shared" si="4"/>
        <v>1</v>
      </c>
    </row>
    <row r="43" spans="1:15" x14ac:dyDescent="0.25">
      <c r="A43" s="1">
        <v>33</v>
      </c>
      <c r="B43" s="1">
        <v>64.7</v>
      </c>
      <c r="C43" s="1">
        <v>66</v>
      </c>
      <c r="D43" s="1">
        <v>231.1</v>
      </c>
      <c r="E43" s="1">
        <v>4.4000000000000004</v>
      </c>
      <c r="F43" s="1">
        <v>2</v>
      </c>
      <c r="L43" s="13">
        <f>SUM(L36:L42)</f>
        <v>50</v>
      </c>
      <c r="M43" s="14">
        <f>SUM(M36:M42)</f>
        <v>1</v>
      </c>
    </row>
    <row r="44" spans="1:15" x14ac:dyDescent="0.25">
      <c r="A44" s="1">
        <v>34</v>
      </c>
      <c r="B44" s="1">
        <v>79.8</v>
      </c>
      <c r="C44" s="1">
        <v>72.3</v>
      </c>
      <c r="D44" s="1">
        <v>248.5</v>
      </c>
      <c r="E44" s="1">
        <v>2.6</v>
      </c>
      <c r="F44" s="1">
        <v>4</v>
      </c>
    </row>
    <row r="45" spans="1:15" x14ac:dyDescent="0.25">
      <c r="A45" s="1">
        <v>35</v>
      </c>
      <c r="B45" s="1">
        <v>100.8</v>
      </c>
      <c r="C45" s="1">
        <v>85.9</v>
      </c>
      <c r="D45" s="1">
        <v>309.60000000000002</v>
      </c>
      <c r="E45" s="1">
        <v>1.4</v>
      </c>
      <c r="F45" s="1">
        <v>2</v>
      </c>
      <c r="J45" t="s">
        <v>19</v>
      </c>
      <c r="N45" s="4">
        <f>M38</f>
        <v>0.08</v>
      </c>
    </row>
    <row r="46" spans="1:15" x14ac:dyDescent="0.25">
      <c r="A46" s="1">
        <v>36</v>
      </c>
      <c r="B46" s="1">
        <v>59.5</v>
      </c>
      <c r="C46" s="1">
        <v>54.4</v>
      </c>
      <c r="D46" s="1">
        <v>245.7</v>
      </c>
      <c r="E46" s="1">
        <v>4.5999999999999996</v>
      </c>
      <c r="F46" s="1">
        <v>2</v>
      </c>
      <c r="J46" t="s">
        <v>20</v>
      </c>
      <c r="N46" s="4">
        <f>O41</f>
        <v>0.72000000000000008</v>
      </c>
    </row>
    <row r="47" spans="1:15" x14ac:dyDescent="0.25">
      <c r="A47" s="1">
        <v>37</v>
      </c>
      <c r="B47" s="1">
        <v>103.2</v>
      </c>
      <c r="C47" s="1">
        <v>86</v>
      </c>
      <c r="D47" s="1">
        <v>315.8</v>
      </c>
      <c r="E47" s="1">
        <v>1.5</v>
      </c>
      <c r="F47" s="1">
        <v>5</v>
      </c>
    </row>
    <row r="48" spans="1:15" x14ac:dyDescent="0.25">
      <c r="A48" s="1">
        <v>38</v>
      </c>
      <c r="B48" s="1">
        <v>30.5</v>
      </c>
      <c r="C48" s="1">
        <v>22.8</v>
      </c>
      <c r="D48" s="1">
        <v>177.6</v>
      </c>
      <c r="E48" s="1">
        <v>16.7</v>
      </c>
      <c r="F48" s="1">
        <v>2</v>
      </c>
    </row>
    <row r="49" spans="1:13" x14ac:dyDescent="0.25">
      <c r="A49" s="1">
        <v>39</v>
      </c>
      <c r="B49" s="1">
        <v>99.6</v>
      </c>
      <c r="C49" s="1">
        <v>83.7</v>
      </c>
      <c r="D49" s="1">
        <v>318.60000000000002</v>
      </c>
      <c r="E49" s="1">
        <v>1.5</v>
      </c>
      <c r="F49" s="1">
        <v>2</v>
      </c>
      <c r="I49" s="3" t="s">
        <v>21</v>
      </c>
      <c r="J49" s="3" t="s">
        <v>22</v>
      </c>
    </row>
    <row r="50" spans="1:13" x14ac:dyDescent="0.25">
      <c r="A50" s="1">
        <v>40</v>
      </c>
      <c r="B50" s="1">
        <v>79</v>
      </c>
      <c r="C50" s="1">
        <v>76</v>
      </c>
      <c r="D50" s="1">
        <v>283.10000000000002</v>
      </c>
      <c r="E50" s="1">
        <v>2.7</v>
      </c>
      <c r="F50" s="1">
        <v>2</v>
      </c>
    </row>
    <row r="51" spans="1:13" x14ac:dyDescent="0.25">
      <c r="A51" s="1">
        <v>41</v>
      </c>
      <c r="B51" s="1">
        <v>45.9</v>
      </c>
      <c r="C51" s="1">
        <v>50.5</v>
      </c>
      <c r="D51" s="1">
        <v>182.5</v>
      </c>
      <c r="E51" s="1">
        <v>9.6</v>
      </c>
      <c r="F51" s="1">
        <v>5</v>
      </c>
    </row>
    <row r="52" spans="1:13" x14ac:dyDescent="0.25">
      <c r="A52" s="1">
        <v>42</v>
      </c>
      <c r="B52" s="1">
        <v>68.5</v>
      </c>
      <c r="C52" s="1">
        <v>61.6</v>
      </c>
      <c r="D52" s="1">
        <v>245.1</v>
      </c>
      <c r="E52" s="1">
        <v>3.9</v>
      </c>
      <c r="F52" s="1">
        <v>4</v>
      </c>
      <c r="I52" s="3" t="s">
        <v>25</v>
      </c>
      <c r="J52" s="3" t="s">
        <v>26</v>
      </c>
    </row>
    <row r="53" spans="1:13" x14ac:dyDescent="0.25">
      <c r="A53" s="1">
        <v>43</v>
      </c>
      <c r="B53" s="1">
        <v>102.9</v>
      </c>
      <c r="C53" s="1">
        <v>86.2</v>
      </c>
      <c r="D53" s="1">
        <v>294.10000000000002</v>
      </c>
      <c r="E53" s="1">
        <v>1.4</v>
      </c>
      <c r="F53" s="1">
        <v>1</v>
      </c>
      <c r="J53" t="s">
        <v>23</v>
      </c>
      <c r="K53">
        <f>_xlfn.PERCENTILE.INC(Expenses,0.15)</f>
        <v>48.36</v>
      </c>
      <c r="L53" t="s">
        <v>10</v>
      </c>
    </row>
    <row r="54" spans="1:13" x14ac:dyDescent="0.25">
      <c r="A54" s="1">
        <v>44</v>
      </c>
      <c r="B54" s="1">
        <v>78.099999999999994</v>
      </c>
      <c r="C54" s="1">
        <v>73.5</v>
      </c>
      <c r="D54" s="1">
        <v>261.2</v>
      </c>
      <c r="E54" s="1">
        <v>2.2999999999999998</v>
      </c>
      <c r="F54" s="1">
        <v>3</v>
      </c>
      <c r="J54" t="s">
        <v>24</v>
      </c>
      <c r="K54">
        <f>_xlfn.PERCENTILE.INC(Expenses,0.85)</f>
        <v>86.13</v>
      </c>
      <c r="L54" t="s">
        <v>10</v>
      </c>
    </row>
    <row r="55" spans="1:13" x14ac:dyDescent="0.25">
      <c r="A55" s="1">
        <v>45</v>
      </c>
      <c r="B55" s="1">
        <v>67.599999999999994</v>
      </c>
      <c r="C55" s="1">
        <v>65.099999999999994</v>
      </c>
      <c r="D55" s="1">
        <v>262.2</v>
      </c>
      <c r="E55" s="1">
        <v>3.9</v>
      </c>
      <c r="F55" s="1">
        <v>3</v>
      </c>
      <c r="J55" t="s">
        <v>27</v>
      </c>
      <c r="K55" s="6">
        <f>K54-K53</f>
        <v>37.769999999999996</v>
      </c>
      <c r="L55" t="s">
        <v>10</v>
      </c>
    </row>
    <row r="56" spans="1:13" x14ac:dyDescent="0.25">
      <c r="A56" s="1">
        <v>46</v>
      </c>
      <c r="B56" s="1">
        <v>99.2</v>
      </c>
      <c r="C56" s="1">
        <v>88.5</v>
      </c>
      <c r="D56" s="1">
        <v>310.7</v>
      </c>
      <c r="E56" s="1">
        <v>1.6</v>
      </c>
      <c r="F56" s="1">
        <v>1</v>
      </c>
    </row>
    <row r="57" spans="1:13" x14ac:dyDescent="0.25">
      <c r="A57" s="1">
        <v>47</v>
      </c>
      <c r="B57" s="1">
        <v>39.299999999999997</v>
      </c>
      <c r="C57" s="1">
        <v>34.5</v>
      </c>
      <c r="D57" s="1">
        <v>186.7</v>
      </c>
      <c r="E57" s="1">
        <v>9.6999999999999993</v>
      </c>
      <c r="F57" s="1">
        <v>2</v>
      </c>
    </row>
    <row r="58" spans="1:13" x14ac:dyDescent="0.25">
      <c r="A58" s="1">
        <v>48</v>
      </c>
      <c r="B58" s="1">
        <v>54.7</v>
      </c>
      <c r="C58" s="1">
        <v>54.6</v>
      </c>
      <c r="D58" s="1">
        <v>189.7</v>
      </c>
      <c r="E58" s="1">
        <v>6.5</v>
      </c>
      <c r="F58" s="1">
        <v>3</v>
      </c>
      <c r="I58" s="3" t="s">
        <v>5</v>
      </c>
      <c r="J58" s="3" t="s">
        <v>28</v>
      </c>
    </row>
    <row r="59" spans="1:13" x14ac:dyDescent="0.25">
      <c r="A59" s="1">
        <v>49</v>
      </c>
      <c r="B59" s="1">
        <v>108.3</v>
      </c>
      <c r="C59" s="1">
        <v>88.9</v>
      </c>
      <c r="D59" s="1">
        <v>348.8</v>
      </c>
      <c r="E59" s="1">
        <v>1.4</v>
      </c>
      <c r="F59" s="1">
        <v>1</v>
      </c>
      <c r="J59" t="s">
        <v>29</v>
      </c>
      <c r="K59">
        <f>(J42+K42)/2</f>
        <v>87</v>
      </c>
      <c r="L59" t="s">
        <v>10</v>
      </c>
      <c r="M59" t="s">
        <v>30</v>
      </c>
    </row>
    <row r="60" spans="1:13" x14ac:dyDescent="0.25">
      <c r="A60" s="1">
        <v>50</v>
      </c>
      <c r="B60" s="1">
        <v>46.6</v>
      </c>
      <c r="C60" s="1">
        <v>50.3</v>
      </c>
      <c r="D60" s="1">
        <v>203.8</v>
      </c>
      <c r="E60" s="1">
        <v>9.6999999999999993</v>
      </c>
      <c r="F60" s="1">
        <v>7</v>
      </c>
      <c r="M60" t="s">
        <v>31</v>
      </c>
    </row>
    <row r="62" spans="1:13" x14ac:dyDescent="0.25">
      <c r="I62" s="3" t="s">
        <v>32</v>
      </c>
      <c r="J62" s="3" t="s">
        <v>33</v>
      </c>
    </row>
    <row r="63" spans="1:13" x14ac:dyDescent="0.25">
      <c r="J63" t="s">
        <v>29</v>
      </c>
      <c r="K63">
        <f>_xlfn.MODE.SNGL(Rooms)</f>
        <v>2</v>
      </c>
      <c r="L63" t="s">
        <v>34</v>
      </c>
    </row>
    <row r="66" spans="9:13" x14ac:dyDescent="0.25">
      <c r="I66" s="3" t="s">
        <v>35</v>
      </c>
      <c r="J66" s="3" t="s">
        <v>36</v>
      </c>
    </row>
    <row r="67" spans="9:13" x14ac:dyDescent="0.25">
      <c r="K67" s="5" t="s">
        <v>1</v>
      </c>
      <c r="L67" s="5" t="s">
        <v>2</v>
      </c>
    </row>
    <row r="68" spans="9:13" x14ac:dyDescent="0.25">
      <c r="J68" t="s">
        <v>37</v>
      </c>
      <c r="K68" s="6">
        <f>AVERAGE(Income)</f>
        <v>72.507999999999996</v>
      </c>
      <c r="L68" s="6">
        <f>AVERAGE(Expenses)</f>
        <v>65.75200000000001</v>
      </c>
    </row>
    <row r="69" spans="9:13" x14ac:dyDescent="0.25">
      <c r="J69" t="s">
        <v>38</v>
      </c>
      <c r="K69" s="6">
        <f>_xlfn.STDEV.P(Income)</f>
        <v>23.774539659055456</v>
      </c>
      <c r="L69" s="6">
        <f>_xlfn.STDEV.P(Expenses)</f>
        <v>19.257115464160197</v>
      </c>
    </row>
    <row r="70" spans="9:13" x14ac:dyDescent="0.25">
      <c r="J70" t="s">
        <v>39</v>
      </c>
      <c r="K70" s="6">
        <f>K69/K68</f>
        <v>0.32788850415203091</v>
      </c>
      <c r="L70" s="6">
        <f>L69/L68</f>
        <v>0.29287497664193018</v>
      </c>
    </row>
    <row r="71" spans="9:13" x14ac:dyDescent="0.25">
      <c r="J71" s="15" t="s">
        <v>67</v>
      </c>
    </row>
    <row r="73" spans="9:13" x14ac:dyDescent="0.25">
      <c r="I73" s="3" t="s">
        <v>40</v>
      </c>
      <c r="J73" s="3" t="s">
        <v>41</v>
      </c>
    </row>
    <row r="74" spans="9:13" x14ac:dyDescent="0.25">
      <c r="K74" t="s">
        <v>1</v>
      </c>
      <c r="L74" t="s">
        <v>2</v>
      </c>
    </row>
    <row r="75" spans="9:13" x14ac:dyDescent="0.25">
      <c r="J75" t="s">
        <v>43</v>
      </c>
      <c r="K75">
        <v>100</v>
      </c>
      <c r="L75">
        <v>90</v>
      </c>
      <c r="M75" t="s">
        <v>10</v>
      </c>
    </row>
    <row r="76" spans="9:13" x14ac:dyDescent="0.25">
      <c r="J76" s="8" t="s">
        <v>42</v>
      </c>
      <c r="K76" s="7">
        <f>(K75-K68)/K69</f>
        <v>1.1563630839652708</v>
      </c>
      <c r="L76" s="7">
        <f>(L75-L68)/L69</f>
        <v>1.2591709306167078</v>
      </c>
    </row>
    <row r="77" spans="9:13" x14ac:dyDescent="0.25">
      <c r="J77" t="s">
        <v>45</v>
      </c>
    </row>
    <row r="79" spans="9:13" x14ac:dyDescent="0.25">
      <c r="I79" s="3" t="s">
        <v>44</v>
      </c>
      <c r="J79" s="3" t="s">
        <v>46</v>
      </c>
    </row>
    <row r="96" spans="9:10" x14ac:dyDescent="0.25">
      <c r="I96" s="3" t="s">
        <v>47</v>
      </c>
      <c r="J96" s="3" t="s">
        <v>48</v>
      </c>
    </row>
    <row r="97" spans="9:13" x14ac:dyDescent="0.25">
      <c r="J97" t="s">
        <v>52</v>
      </c>
    </row>
    <row r="98" spans="9:13" x14ac:dyDescent="0.25">
      <c r="J98" t="s">
        <v>51</v>
      </c>
    </row>
    <row r="100" spans="9:13" x14ac:dyDescent="0.25">
      <c r="I100" s="3" t="s">
        <v>49</v>
      </c>
      <c r="J100" s="3" t="s">
        <v>57</v>
      </c>
    </row>
    <row r="101" spans="9:13" x14ac:dyDescent="0.25">
      <c r="J101" s="8" t="s">
        <v>50</v>
      </c>
      <c r="K101" s="6">
        <f>_xlfn.SKEW.P(Expenses)</f>
        <v>-0.64695172316580796</v>
      </c>
      <c r="M101" s="6"/>
    </row>
    <row r="103" spans="9:13" x14ac:dyDescent="0.25">
      <c r="I103" s="3" t="s">
        <v>53</v>
      </c>
      <c r="J103" s="3" t="s">
        <v>54</v>
      </c>
    </row>
    <row r="104" spans="9:13" x14ac:dyDescent="0.25">
      <c r="J104" t="s">
        <v>55</v>
      </c>
      <c r="K104">
        <f>COUNT(Expenses)</f>
        <v>50</v>
      </c>
    </row>
    <row r="105" spans="9:13" x14ac:dyDescent="0.25">
      <c r="J105" s="8" t="s">
        <v>56</v>
      </c>
      <c r="K105" s="6">
        <f>2*SQRT(6/K104)</f>
        <v>0.69282032302755092</v>
      </c>
    </row>
    <row r="107" spans="9:13" x14ac:dyDescent="0.25">
      <c r="J107" t="s">
        <v>66</v>
      </c>
    </row>
    <row r="109" spans="9:13" x14ac:dyDescent="0.25">
      <c r="I109" s="3" t="s">
        <v>58</v>
      </c>
      <c r="J109" s="3" t="s">
        <v>59</v>
      </c>
    </row>
    <row r="110" spans="9:13" x14ac:dyDescent="0.25">
      <c r="J110" t="s">
        <v>60</v>
      </c>
      <c r="K110" s="6">
        <f>KURT(Expenses)</f>
        <v>-0.33487334146973424</v>
      </c>
    </row>
    <row r="112" spans="9:13" x14ac:dyDescent="0.25">
      <c r="I112" s="3" t="s">
        <v>61</v>
      </c>
      <c r="J112" s="3" t="s">
        <v>62</v>
      </c>
    </row>
    <row r="113" spans="9:11" x14ac:dyDescent="0.25">
      <c r="J113" s="8" t="s">
        <v>56</v>
      </c>
      <c r="K113" s="6">
        <f>2*K105</f>
        <v>1.3856406460551018</v>
      </c>
    </row>
    <row r="115" spans="9:11" x14ac:dyDescent="0.25">
      <c r="J115" t="s">
        <v>63</v>
      </c>
    </row>
    <row r="117" spans="9:11" x14ac:dyDescent="0.25">
      <c r="I117" s="3" t="s">
        <v>68</v>
      </c>
      <c r="J117" s="3" t="s">
        <v>72</v>
      </c>
    </row>
    <row r="118" spans="9:11" x14ac:dyDescent="0.25">
      <c r="J118" t="s">
        <v>69</v>
      </c>
      <c r="K118">
        <v>0.18</v>
      </c>
    </row>
    <row r="119" spans="9:11" x14ac:dyDescent="0.25">
      <c r="J119" t="s">
        <v>70</v>
      </c>
      <c r="K119">
        <v>0.15</v>
      </c>
    </row>
    <row r="121" spans="9:11" x14ac:dyDescent="0.25">
      <c r="J121" t="s">
        <v>71</v>
      </c>
    </row>
  </sheetData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Test 6 answers</vt:lpstr>
      <vt:lpstr>Expenses</vt:lpstr>
      <vt:lpstr>Income</vt:lpstr>
      <vt:lpstr>Rooms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2022-02-07T20:56:54Z</dcterms:modified>
</cp:coreProperties>
</file>